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9"/>
  <workbookPr filterPrivacy="1" defaultThemeVersion="124226"/>
  <xr:revisionPtr revIDLastSave="0" documentId="13_ncr:1_{297E76F2-45B0-C346-AE2E-1DD92E77C722}" xr6:coauthVersionLast="31" xr6:coauthVersionMax="31" xr10:uidLastSave="{00000000-0000-0000-0000-000000000000}"/>
  <bookViews>
    <workbookView xWindow="0" yWindow="460" windowWidth="23400" windowHeight="19160" xr2:uid="{00000000-000D-0000-FFFF-FFFF00000000}"/>
  </bookViews>
  <sheets>
    <sheet name="Cap Table - Series A" sheetId="4" r:id="rId1"/>
    <sheet name="Common Certificate Register" sheetId="6" r:id="rId2"/>
    <sheet name="Cap Table - Series B" sheetId="7" r:id="rId3"/>
    <sheet name="Cap Table - Series C" sheetId="8" r:id="rId4"/>
    <sheet name="Series A Certificate Register" sheetId="2" r:id="rId5"/>
  </sheets>
  <definedNames>
    <definedName name="_xlnm.Print_Area" localSheetId="0">'Cap Table - Series A'!$A$1:$J$40</definedName>
    <definedName name="_xlnm.Print_Area" localSheetId="2">'Cap Table - Series B'!$A$1:$J$40</definedName>
    <definedName name="_xlnm.Print_Area" localSheetId="3">'Cap Table - Series C'!$A$1:$J$40</definedName>
  </definedNames>
  <calcPr calcId="179017"/>
</workbook>
</file>

<file path=xl/calcChain.xml><?xml version="1.0" encoding="utf-8"?>
<calcChain xmlns="http://schemas.openxmlformats.org/spreadsheetml/2006/main">
  <c r="C24" i="8" l="1"/>
  <c r="B24" i="8"/>
  <c r="G22" i="8"/>
  <c r="I22" i="8" s="1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G24" i="8" s="1"/>
  <c r="F6" i="8"/>
  <c r="G24" i="7"/>
  <c r="C24" i="7"/>
  <c r="B24" i="7"/>
  <c r="I22" i="7"/>
  <c r="G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G7" i="7"/>
  <c r="F7" i="7"/>
  <c r="G6" i="7"/>
  <c r="F6" i="7"/>
  <c r="F24" i="7" s="1"/>
  <c r="F24" i="4"/>
  <c r="C24" i="4"/>
  <c r="B24" i="4"/>
  <c r="H22" i="4"/>
  <c r="G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24" i="4" l="1"/>
  <c r="I8" i="4"/>
  <c r="I10" i="4"/>
  <c r="I14" i="4"/>
  <c r="I16" i="4"/>
  <c r="I18" i="4"/>
  <c r="H22" i="7"/>
  <c r="H21" i="7"/>
  <c r="H18" i="7"/>
  <c r="H16" i="7"/>
  <c r="H14" i="7"/>
  <c r="H12" i="7"/>
  <c r="H9" i="7"/>
  <c r="H6" i="7"/>
  <c r="H20" i="7"/>
  <c r="H11" i="7"/>
  <c r="H7" i="7"/>
  <c r="H19" i="7"/>
  <c r="H17" i="7"/>
  <c r="H15" i="7"/>
  <c r="H13" i="7"/>
  <c r="H10" i="7"/>
  <c r="H8" i="7"/>
  <c r="H6" i="8"/>
  <c r="H14" i="8"/>
  <c r="I7" i="4"/>
  <c r="I11" i="4"/>
  <c r="I13" i="4"/>
  <c r="I15" i="4"/>
  <c r="I19" i="4"/>
  <c r="I21" i="4"/>
  <c r="E31" i="8"/>
  <c r="E32" i="8" s="1"/>
  <c r="G26" i="8"/>
  <c r="C26" i="8"/>
  <c r="D31" i="8"/>
  <c r="D32" i="8" s="1"/>
  <c r="F26" i="8"/>
  <c r="B26" i="8"/>
  <c r="G31" i="8"/>
  <c r="G32" i="8" s="1"/>
  <c r="C31" i="8"/>
  <c r="C32" i="8" s="1"/>
  <c r="E26" i="8"/>
  <c r="F31" i="8"/>
  <c r="F32" i="8" s="1"/>
  <c r="B31" i="8"/>
  <c r="B32" i="8" s="1"/>
  <c r="D26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H19" i="4"/>
  <c r="H16" i="4"/>
  <c r="H12" i="4"/>
  <c r="H8" i="4"/>
  <c r="H20" i="4"/>
  <c r="H18" i="4"/>
  <c r="H15" i="4"/>
  <c r="H13" i="4"/>
  <c r="H10" i="4"/>
  <c r="H7" i="4"/>
  <c r="H21" i="4"/>
  <c r="H17" i="4"/>
  <c r="H14" i="4"/>
  <c r="H11" i="4"/>
  <c r="H9" i="4"/>
  <c r="H6" i="4"/>
  <c r="H11" i="8"/>
  <c r="H19" i="8"/>
  <c r="C26" i="7"/>
  <c r="G26" i="7"/>
  <c r="E31" i="7"/>
  <c r="E32" i="7" s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D26" i="7"/>
  <c r="B31" i="7"/>
  <c r="B32" i="7" s="1"/>
  <c r="F31" i="7"/>
  <c r="F32" i="7" s="1"/>
  <c r="E26" i="7"/>
  <c r="C31" i="7"/>
  <c r="C32" i="7" s="1"/>
  <c r="G31" i="7"/>
  <c r="G32" i="7" s="1"/>
  <c r="F24" i="8"/>
  <c r="H22" i="8" s="1"/>
  <c r="B26" i="7"/>
  <c r="F26" i="7"/>
  <c r="D31" i="7"/>
  <c r="D32" i="7" s="1"/>
  <c r="C35" i="7" l="1"/>
  <c r="C36" i="7" s="1"/>
  <c r="C30" i="7"/>
  <c r="E30" i="7"/>
  <c r="E35" i="7"/>
  <c r="E36" i="7" s="1"/>
  <c r="B30" i="8"/>
  <c r="B35" i="8"/>
  <c r="B36" i="8" s="1"/>
  <c r="I24" i="7"/>
  <c r="H17" i="8"/>
  <c r="H9" i="8"/>
  <c r="F30" i="8"/>
  <c r="F35" i="8"/>
  <c r="F36" i="8" s="1"/>
  <c r="G30" i="8"/>
  <c r="G35" i="8"/>
  <c r="G36" i="8" s="1"/>
  <c r="H20" i="8"/>
  <c r="E35" i="8"/>
  <c r="E36" i="8" s="1"/>
  <c r="E30" i="8"/>
  <c r="H18" i="8"/>
  <c r="H10" i="8"/>
  <c r="G31" i="4"/>
  <c r="G32" i="4" s="1"/>
  <c r="C31" i="4"/>
  <c r="C32" i="4" s="1"/>
  <c r="E26" i="4"/>
  <c r="G26" i="4"/>
  <c r="I22" i="4"/>
  <c r="F31" i="4"/>
  <c r="F32" i="4" s="1"/>
  <c r="B31" i="4"/>
  <c r="B32" i="4" s="1"/>
  <c r="D26" i="4"/>
  <c r="E31" i="4"/>
  <c r="E32" i="4" s="1"/>
  <c r="C26" i="4"/>
  <c r="D31" i="4"/>
  <c r="D32" i="4" s="1"/>
  <c r="F26" i="4"/>
  <c r="B26" i="4"/>
  <c r="B30" i="7"/>
  <c r="B35" i="7"/>
  <c r="B36" i="7" s="1"/>
  <c r="C30" i="8"/>
  <c r="C35" i="8"/>
  <c r="C36" i="8" s="1"/>
  <c r="D35" i="8"/>
  <c r="D36" i="8" s="1"/>
  <c r="D30" i="8"/>
  <c r="H12" i="8"/>
  <c r="D35" i="7"/>
  <c r="D36" i="7" s="1"/>
  <c r="D30" i="7"/>
  <c r="H15" i="8"/>
  <c r="H7" i="8"/>
  <c r="G35" i="7"/>
  <c r="G36" i="7" s="1"/>
  <c r="G30" i="7"/>
  <c r="F30" i="7"/>
  <c r="F35" i="7"/>
  <c r="F36" i="7" s="1"/>
  <c r="H21" i="8"/>
  <c r="H13" i="8"/>
  <c r="H24" i="8" s="1"/>
  <c r="H24" i="4"/>
  <c r="I24" i="8"/>
  <c r="I17" i="4"/>
  <c r="I9" i="4"/>
  <c r="H16" i="8"/>
  <c r="H8" i="8"/>
  <c r="H24" i="7"/>
  <c r="I20" i="4"/>
  <c r="I12" i="4"/>
  <c r="I6" i="4"/>
  <c r="G35" i="4" l="1"/>
  <c r="G36" i="4" s="1"/>
  <c r="G30" i="4"/>
  <c r="B37" i="7"/>
  <c r="B27" i="7"/>
  <c r="B39" i="7"/>
  <c r="E30" i="4"/>
  <c r="E35" i="4"/>
  <c r="E36" i="4" s="1"/>
  <c r="E37" i="8"/>
  <c r="E27" i="8"/>
  <c r="E39" i="8"/>
  <c r="G37" i="7"/>
  <c r="G27" i="7"/>
  <c r="G39" i="7"/>
  <c r="B35" i="4"/>
  <c r="B36" i="4" s="1"/>
  <c r="B30" i="4"/>
  <c r="E37" i="7"/>
  <c r="E27" i="7"/>
  <c r="E39" i="7"/>
  <c r="D37" i="8"/>
  <c r="D27" i="8"/>
  <c r="D39" i="8"/>
  <c r="D35" i="4"/>
  <c r="D36" i="4" s="1"/>
  <c r="D30" i="4"/>
  <c r="F30" i="4"/>
  <c r="F35" i="4"/>
  <c r="F36" i="4" s="1"/>
  <c r="F37" i="8"/>
  <c r="F27" i="8"/>
  <c r="F39" i="8"/>
  <c r="D37" i="7"/>
  <c r="D27" i="7"/>
  <c r="D39" i="7"/>
  <c r="B37" i="8"/>
  <c r="B27" i="8"/>
  <c r="B39" i="8"/>
  <c r="I24" i="4"/>
  <c r="F37" i="7"/>
  <c r="F27" i="7"/>
  <c r="F39" i="7"/>
  <c r="C37" i="8"/>
  <c r="C27" i="8"/>
  <c r="C39" i="8"/>
  <c r="C35" i="4"/>
  <c r="C36" i="4" s="1"/>
  <c r="C30" i="4"/>
  <c r="G37" i="8"/>
  <c r="G27" i="8"/>
  <c r="G39" i="8"/>
  <c r="C37" i="7"/>
  <c r="C27" i="7"/>
  <c r="C39" i="7"/>
  <c r="E27" i="4" l="1"/>
  <c r="E37" i="4"/>
  <c r="E39" i="4"/>
  <c r="D37" i="4"/>
  <c r="D27" i="4"/>
  <c r="D39" i="4"/>
  <c r="B37" i="4"/>
  <c r="B27" i="4"/>
  <c r="B39" i="4"/>
  <c r="C37" i="4"/>
  <c r="C27" i="4"/>
  <c r="C39" i="4"/>
  <c r="F37" i="4"/>
  <c r="F27" i="4"/>
  <c r="F39" i="4"/>
  <c r="G37" i="4"/>
  <c r="G27" i="4"/>
  <c r="G39" i="4"/>
</calcChain>
</file>

<file path=xl/sharedStrings.xml><?xml version="1.0" encoding="utf-8"?>
<sst xmlns="http://schemas.openxmlformats.org/spreadsheetml/2006/main" count="131" uniqueCount="51">
  <si>
    <t>Name</t>
  </si>
  <si>
    <t>Issued</t>
  </si>
  <si>
    <t>Cancelled</t>
  </si>
  <si>
    <t>Transferred?</t>
  </si>
  <si>
    <t>Cert #</t>
  </si>
  <si>
    <t>Current Equity % (undiluted)</t>
  </si>
  <si>
    <t>Current Equity % (diluted)</t>
  </si>
  <si>
    <t>TOTAL:</t>
  </si>
  <si>
    <t>Common Shares</t>
  </si>
  <si>
    <t>Shares</t>
  </si>
  <si>
    <t>Total Shares (undiluted)</t>
  </si>
  <si>
    <t>Total Shares (diluted)</t>
  </si>
  <si>
    <t>Options Unissued</t>
  </si>
  <si>
    <t>Options Issued</t>
  </si>
  <si>
    <t>Series A Preferred Shares</t>
  </si>
  <si>
    <t>PRO FORMA CAPITALIZATION TABLE</t>
  </si>
  <si>
    <t>COMMON SHARE CERTIFICATE REGISTER</t>
  </si>
  <si>
    <t>SERIES A SHARE CERTIFICATE REGISTER</t>
  </si>
  <si>
    <t>Price Per Share</t>
  </si>
  <si>
    <t>Rounded Share Price Premoney</t>
  </si>
  <si>
    <t>Capital Raised - Simple</t>
  </si>
  <si>
    <t>Shares Issued Simple</t>
  </si>
  <si>
    <t>Roundup Shares</t>
  </si>
  <si>
    <t>Capital Raised Roundup</t>
  </si>
  <si>
    <t>Pre-money Valuation Simple</t>
  </si>
  <si>
    <t>Pre-money Valuation Calculated</t>
  </si>
  <si>
    <t>Company, Inc.</t>
  </si>
  <si>
    <t xml:space="preserve">Andrew </t>
  </si>
  <si>
    <t>Peter</t>
  </si>
  <si>
    <t>Zoey</t>
  </si>
  <si>
    <t>Andrew</t>
  </si>
  <si>
    <t>Founder Post Offering Percentage</t>
  </si>
  <si>
    <t>Option Pool % Pre-Investment</t>
  </si>
  <si>
    <t>Option Pool % Post-Investment</t>
  </si>
  <si>
    <t>Option Pool</t>
  </si>
  <si>
    <t>As of January 1, 2018</t>
  </si>
  <si>
    <t>Preferred Shares</t>
  </si>
  <si>
    <t>Investor A</t>
  </si>
  <si>
    <t>Investor B</t>
  </si>
  <si>
    <t>Investor C</t>
  </si>
  <si>
    <t>Investor D</t>
  </si>
  <si>
    <t>Invsestor E</t>
  </si>
  <si>
    <t>Investor F</t>
  </si>
  <si>
    <t>Investor G</t>
  </si>
  <si>
    <t>Investor H</t>
  </si>
  <si>
    <t>Investor I</t>
  </si>
  <si>
    <t>Investor J</t>
  </si>
  <si>
    <t>Investor E</t>
  </si>
  <si>
    <t>Current Through June 1, 2018</t>
  </si>
  <si>
    <t>As of March 1, 2018</t>
  </si>
  <si>
    <t>As of June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</si>
</sst>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;@"/>
    <numFmt numFmtId="167" formatCode="0.0000%"/>
    <numFmt numFmtId="168" formatCode="0.000%"/>
    <numFmt numFmtId="169" formatCode="_(&quot;$&quot;* #,##0.000000_);_(&quot;$&quot;* \(#,##0.000000\);_(&quot;$&quot;* &quot;-&quot;??????_);_(@_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medium">
        <color auto="1"/>
      </right>
      <top style="medium">
        <color auto="1"/>
      </top>
      <bottom style="thin">
        <color indexed="55"/>
      </bottom>
      <diagonal/>
    </border>
    <border>
      <left style="medium">
        <color auto="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auto="1"/>
      </right>
      <top style="thin">
        <color indexed="55"/>
      </top>
      <bottom style="thin">
        <color indexed="55"/>
      </bottom>
      <diagonal/>
    </border>
    <border>
      <left style="medium">
        <color auto="1"/>
      </left>
      <right style="thin">
        <color indexed="55"/>
      </right>
      <top style="thin">
        <color indexed="55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auto="1"/>
      </bottom>
      <diagonal/>
    </border>
    <border>
      <left style="thin">
        <color indexed="55"/>
      </left>
      <right style="medium">
        <color auto="1"/>
      </right>
      <top style="thin">
        <color indexed="55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 style="thick">
        <color auto="1"/>
      </left>
      <right style="thin">
        <color indexed="55"/>
      </right>
      <top style="medium">
        <color auto="1"/>
      </top>
      <bottom/>
      <diagonal/>
    </border>
    <border>
      <left style="thin">
        <color indexed="55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 style="thin">
        <color theme="0" tint="-0.34995574816125979"/>
      </left>
      <right style="thick">
        <color auto="1"/>
      </right>
      <top style="thin">
        <color theme="0" tint="-0.34995574816125979"/>
      </top>
      <bottom style="thin">
        <color theme="0" tint="-0.34995574816125979"/>
      </bottom>
      <diagonal/>
    </border>
    <border>
      <left style="thick">
        <color auto="1"/>
      </left>
      <right style="thin">
        <color theme="0" tint="-0.34995574816125979"/>
      </right>
      <top style="thin">
        <color theme="0" tint="-0.34995574816125979"/>
      </top>
      <bottom style="thick">
        <color auto="1"/>
      </bottom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ck">
        <color auto="1"/>
      </bottom>
      <diagonal/>
    </border>
    <border>
      <left style="thin">
        <color theme="0" tint="-0.34995574816125979"/>
      </left>
      <right style="thick">
        <color auto="1"/>
      </right>
      <top style="thin">
        <color theme="0" tint="-0.34995574816125979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/>
    <xf numFmtId="164" fontId="0" fillId="0" borderId="0" xfId="4" applyNumberFormat="1" applyFont="1"/>
    <xf numFmtId="165" fontId="0" fillId="0" borderId="0" xfId="1" applyNumberFormat="1" applyFont="1" applyBorder="1"/>
    <xf numFmtId="0" fontId="0" fillId="0" borderId="0" xfId="0" applyAlignment="1">
      <alignment vertical="top" wrapText="1"/>
    </xf>
    <xf numFmtId="166" fontId="0" fillId="0" borderId="0" xfId="0" applyNumberForma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166" fontId="0" fillId="0" borderId="5" xfId="0" applyNumberFormat="1" applyBorder="1"/>
    <xf numFmtId="164" fontId="0" fillId="0" borderId="5" xfId="4" applyNumberFormat="1" applyFont="1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166" fontId="0" fillId="0" borderId="8" xfId="0" applyNumberFormat="1" applyBorder="1"/>
    <xf numFmtId="164" fontId="0" fillId="0" borderId="8" xfId="4" applyNumberFormat="1" applyFont="1" applyBorder="1"/>
    <xf numFmtId="0" fontId="0" fillId="0" borderId="9" xfId="0" applyBorder="1" applyAlignment="1">
      <alignment vertical="top" wrapText="1"/>
    </xf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0" fillId="0" borderId="0" xfId="0" applyBorder="1" applyAlignment="1">
      <alignment vertical="top"/>
    </xf>
    <xf numFmtId="9" fontId="0" fillId="0" borderId="0" xfId="1" applyNumberFormat="1" applyFont="1" applyBorder="1"/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9" fontId="3" fillId="0" borderId="11" xfId="1" applyNumberFormat="1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3" fontId="2" fillId="0" borderId="12" xfId="4" applyNumberFormat="1" applyFont="1" applyFill="1" applyBorder="1" applyAlignment="1">
      <alignment horizontal="center" vertical="top"/>
    </xf>
    <xf numFmtId="0" fontId="0" fillId="0" borderId="0" xfId="0" applyFont="1" applyBorder="1"/>
    <xf numFmtId="0" fontId="2" fillId="0" borderId="13" xfId="0" applyFont="1" applyBorder="1" applyAlignment="1">
      <alignment horizontal="center" vertical="top" wrapText="1"/>
    </xf>
    <xf numFmtId="3" fontId="2" fillId="0" borderId="12" xfId="4" applyNumberFormat="1" applyFont="1" applyBorder="1" applyAlignment="1">
      <alignment horizontal="center" vertical="top"/>
    </xf>
    <xf numFmtId="10" fontId="2" fillId="0" borderId="12" xfId="1" applyNumberFormat="1" applyFont="1" applyBorder="1" applyAlignment="1">
      <alignment horizontal="center" vertical="top"/>
    </xf>
    <xf numFmtId="10" fontId="0" fillId="0" borderId="0" xfId="0" applyNumberFormat="1" applyBorder="1"/>
    <xf numFmtId="0" fontId="2" fillId="0" borderId="13" xfId="0" applyFont="1" applyBorder="1" applyAlignment="1">
      <alignment horizontal="center" vertical="top"/>
    </xf>
    <xf numFmtId="0" fontId="3" fillId="2" borderId="14" xfId="0" applyFont="1" applyFill="1" applyBorder="1" applyAlignment="1">
      <alignment horizontal="center"/>
    </xf>
    <xf numFmtId="3" fontId="3" fillId="2" borderId="15" xfId="0" applyNumberFormat="1" applyFont="1" applyFill="1" applyBorder="1" applyAlignment="1">
      <alignment horizontal="center"/>
    </xf>
    <xf numFmtId="3" fontId="3" fillId="2" borderId="15" xfId="4" applyNumberFormat="1" applyFont="1" applyFill="1" applyBorder="1" applyAlignment="1">
      <alignment horizontal="center"/>
    </xf>
    <xf numFmtId="10" fontId="3" fillId="2" borderId="15" xfId="1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4" applyNumberFormat="1" applyFont="1" applyBorder="1" applyAlignment="1">
      <alignment horizontal="center"/>
    </xf>
    <xf numFmtId="9" fontId="0" fillId="0" borderId="0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165" fontId="0" fillId="0" borderId="0" xfId="1" applyNumberFormat="1" applyFon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3" fontId="0" fillId="0" borderId="0" xfId="4" applyNumberFormat="1" applyFont="1" applyBorder="1" applyAlignment="1">
      <alignment vertical="top"/>
    </xf>
    <xf numFmtId="3" fontId="2" fillId="0" borderId="0" xfId="4" applyNumberFormat="1" applyFont="1" applyBorder="1" applyAlignment="1">
      <alignment vertical="top"/>
    </xf>
    <xf numFmtId="164" fontId="0" fillId="0" borderId="0" xfId="4" applyNumberFormat="1" applyFont="1" applyBorder="1" applyAlignment="1">
      <alignment vertical="top"/>
    </xf>
    <xf numFmtId="9" fontId="0" fillId="0" borderId="0" xfId="1" applyFont="1" applyBorder="1" applyAlignment="1">
      <alignment vertical="top"/>
    </xf>
    <xf numFmtId="3" fontId="2" fillId="0" borderId="12" xfId="4" applyNumberFormat="1" applyFont="1" applyFill="1" applyBorder="1" applyAlignment="1">
      <alignment horizontal="center" vertical="top" wrapText="1"/>
    </xf>
    <xf numFmtId="10" fontId="0" fillId="0" borderId="12" xfId="1" applyNumberFormat="1" applyFont="1" applyBorder="1" applyAlignment="1">
      <alignment horizontal="center" vertical="top"/>
    </xf>
    <xf numFmtId="10" fontId="0" fillId="0" borderId="16" xfId="0" applyNumberFormat="1" applyFont="1" applyBorder="1" applyAlignment="1">
      <alignment horizontal="center"/>
    </xf>
    <xf numFmtId="9" fontId="0" fillId="0" borderId="16" xfId="1" applyNumberFormat="1" applyFont="1" applyBorder="1"/>
    <xf numFmtId="3" fontId="2" fillId="0" borderId="17" xfId="4" applyNumberFormat="1" applyFont="1" applyBorder="1" applyAlignment="1">
      <alignment horizontal="center" vertical="top"/>
    </xf>
    <xf numFmtId="3" fontId="2" fillId="0" borderId="17" xfId="4" applyNumberFormat="1" applyFont="1" applyFill="1" applyBorder="1" applyAlignment="1">
      <alignment horizontal="center" vertical="top"/>
    </xf>
    <xf numFmtId="10" fontId="2" fillId="0" borderId="17" xfId="1" applyNumberFormat="1" applyFont="1" applyBorder="1" applyAlignment="1">
      <alignment horizontal="center" vertical="top"/>
    </xf>
    <xf numFmtId="10" fontId="0" fillId="0" borderId="17" xfId="1" applyNumberFormat="1" applyFont="1" applyBorder="1" applyAlignment="1">
      <alignment horizontal="center" vertical="top"/>
    </xf>
    <xf numFmtId="10" fontId="0" fillId="0" borderId="18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167" fontId="0" fillId="0" borderId="0" xfId="1" applyNumberFormat="1" applyFont="1" applyBorder="1" applyAlignment="1">
      <alignment vertical="top"/>
    </xf>
    <xf numFmtId="3" fontId="0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vertical="top"/>
    </xf>
    <xf numFmtId="10" fontId="4" fillId="3" borderId="20" xfId="0" applyNumberFormat="1" applyFont="1" applyFill="1" applyBorder="1" applyAlignment="1">
      <alignment horizontal="center"/>
    </xf>
    <xf numFmtId="10" fontId="0" fillId="0" borderId="0" xfId="1" applyNumberFormat="1" applyFont="1" applyBorder="1"/>
    <xf numFmtId="10" fontId="0" fillId="0" borderId="0" xfId="1" applyNumberFormat="1" applyFont="1" applyBorder="1" applyAlignment="1">
      <alignment wrapText="1"/>
    </xf>
    <xf numFmtId="168" fontId="0" fillId="0" borderId="0" xfId="1" applyNumberFormat="1" applyFont="1" applyBorder="1" applyAlignment="1">
      <alignment horizontal="center" vertical="top"/>
    </xf>
    <xf numFmtId="165" fontId="0" fillId="0" borderId="0" xfId="0" applyNumberFormat="1" applyBorder="1"/>
    <xf numFmtId="0" fontId="2" fillId="0" borderId="21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3" fontId="2" fillId="0" borderId="5" xfId="4" applyNumberFormat="1" applyFont="1" applyFill="1" applyBorder="1" applyAlignment="1">
      <alignment horizontal="center" vertical="top"/>
    </xf>
    <xf numFmtId="3" fontId="2" fillId="0" borderId="5" xfId="4" applyNumberFormat="1" applyFont="1" applyFill="1" applyBorder="1" applyAlignment="1">
      <alignment horizontal="center" vertical="top" wrapText="1"/>
    </xf>
    <xf numFmtId="0" fontId="3" fillId="0" borderId="22" xfId="0" applyFont="1" applyBorder="1"/>
    <xf numFmtId="0" fontId="0" fillId="0" borderId="23" xfId="0" applyBorder="1"/>
    <xf numFmtId="0" fontId="2" fillId="0" borderId="23" xfId="0" applyFont="1" applyBorder="1" applyAlignment="1">
      <alignment horizontal="left" vertical="top" wrapText="1"/>
    </xf>
    <xf numFmtId="166" fontId="0" fillId="0" borderId="23" xfId="0" applyNumberFormat="1" applyBorder="1"/>
    <xf numFmtId="164" fontId="0" fillId="0" borderId="23" xfId="4" applyNumberFormat="1" applyFont="1" applyBorder="1"/>
    <xf numFmtId="0" fontId="3" fillId="0" borderId="24" xfId="0" applyFont="1" applyBorder="1"/>
    <xf numFmtId="0" fontId="3" fillId="0" borderId="25" xfId="0" applyFont="1" applyBorder="1"/>
    <xf numFmtId="0" fontId="0" fillId="0" borderId="26" xfId="0" applyBorder="1"/>
    <xf numFmtId="0" fontId="0" fillId="0" borderId="27" xfId="0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166" fontId="0" fillId="0" borderId="29" xfId="0" applyNumberFormat="1" applyBorder="1"/>
    <xf numFmtId="164" fontId="0" fillId="0" borderId="29" xfId="4" applyNumberFormat="1" applyFont="1" applyBorder="1"/>
    <xf numFmtId="0" fontId="0" fillId="0" borderId="30" xfId="0" applyBorder="1" applyAlignment="1">
      <alignment vertical="top" wrapText="1"/>
    </xf>
    <xf numFmtId="44" fontId="2" fillId="0" borderId="0" xfId="0" applyNumberFormat="1" applyFont="1" applyBorder="1" applyAlignment="1">
      <alignment vertical="top"/>
    </xf>
    <xf numFmtId="44" fontId="0" fillId="0" borderId="0" xfId="0" applyNumberFormat="1" applyBorder="1" applyAlignment="1">
      <alignment vertical="top"/>
    </xf>
    <xf numFmtId="3" fontId="0" fillId="0" borderId="0" xfId="0" applyNumberFormat="1" applyBorder="1" applyAlignment="1">
      <alignment vertical="top"/>
    </xf>
    <xf numFmtId="42" fontId="2" fillId="0" borderId="0" xfId="0" applyNumberFormat="1" applyFont="1" applyBorder="1" applyAlignment="1">
      <alignment vertical="top"/>
    </xf>
    <xf numFmtId="169" fontId="2" fillId="0" borderId="0" xfId="0" applyNumberFormat="1" applyFont="1" applyBorder="1" applyAlignment="1">
      <alignment vertical="top"/>
    </xf>
    <xf numFmtId="42" fontId="2" fillId="3" borderId="0" xfId="0" applyNumberFormat="1" applyFont="1" applyFill="1" applyBorder="1" applyAlignment="1">
      <alignment vertical="top"/>
    </xf>
    <xf numFmtId="42" fontId="0" fillId="3" borderId="0" xfId="0" applyNumberFormat="1" applyFill="1" applyBorder="1" applyAlignment="1">
      <alignment vertical="top"/>
    </xf>
    <xf numFmtId="10" fontId="0" fillId="0" borderId="0" xfId="0" applyNumberFormat="1" applyFont="1" applyBorder="1" applyAlignment="1">
      <alignment vertical="top"/>
    </xf>
    <xf numFmtId="0" fontId="3" fillId="0" borderId="41" xfId="0" applyFont="1" applyBorder="1" applyAlignment="1">
      <alignment horizont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abSelected="1" zoomScaleNormal="100" workbookViewId="0">
      <selection activeCell="I32" sqref="I32"/>
    </sheetView>
  </sheetViews>
  <sheetFormatPr baseColWidth="10" defaultColWidth="9.1640625" defaultRowHeight="15" x14ac:dyDescent="0.2"/>
  <cols>
    <col min="1" max="1" width="40.6640625" style="56" customWidth="1"/>
    <col min="2" max="2" width="16.83203125" style="56" customWidth="1"/>
    <col min="3" max="3" width="14.83203125" style="56" customWidth="1"/>
    <col min="4" max="4" width="16.33203125" style="56" customWidth="1"/>
    <col min="5" max="5" width="16" style="56" customWidth="1"/>
    <col min="6" max="6" width="16.6640625" style="56" customWidth="1"/>
    <col min="7" max="7" width="17.5" style="56" customWidth="1"/>
    <col min="8" max="11" width="13.5" style="56" customWidth="1"/>
    <col min="12" max="12" width="9.33203125" style="55" customWidth="1"/>
    <col min="13" max="13" width="11.1640625" style="55" customWidth="1"/>
    <col min="14" max="14" width="11.1640625" style="36" customWidth="1"/>
    <col min="15" max="16384" width="9.1640625" style="36"/>
  </cols>
  <sheetData>
    <row r="1" spans="1:13" s="34" customFormat="1" x14ac:dyDescent="0.2">
      <c r="A1" s="14" t="s">
        <v>26</v>
      </c>
      <c r="B1" s="13"/>
      <c r="C1" s="13"/>
      <c r="D1" s="13"/>
      <c r="E1" s="13"/>
      <c r="F1" s="13"/>
      <c r="G1" s="13"/>
      <c r="H1" s="13"/>
      <c r="I1" s="13"/>
      <c r="J1" s="12"/>
      <c r="K1" s="35"/>
      <c r="L1" s="35"/>
    </row>
    <row r="2" spans="1:13" s="34" customFormat="1" x14ac:dyDescent="0.2">
      <c r="A2" s="11" t="s">
        <v>15</v>
      </c>
      <c r="B2" s="10"/>
      <c r="C2" s="10"/>
      <c r="D2" s="10"/>
      <c r="E2" s="10"/>
      <c r="F2" s="10"/>
      <c r="G2" s="10"/>
      <c r="H2" s="10"/>
      <c r="I2" s="10"/>
      <c r="J2" s="9"/>
      <c r="K2" s="35"/>
      <c r="L2" s="35"/>
    </row>
    <row r="3" spans="1:13" s="34" customFormat="1" ht="16" thickBot="1" x14ac:dyDescent="0.25">
      <c r="A3" s="8" t="s">
        <v>35</v>
      </c>
      <c r="B3" s="7"/>
      <c r="C3" s="7"/>
      <c r="D3" s="7"/>
      <c r="E3" s="7"/>
      <c r="F3" s="7"/>
      <c r="G3" s="7"/>
      <c r="H3" s="7"/>
      <c r="I3" s="7"/>
      <c r="J3" s="6"/>
      <c r="K3" s="35"/>
      <c r="L3" s="35"/>
    </row>
    <row r="4" spans="1:13" s="34" customFormat="1" ht="16" thickBot="1" x14ac:dyDescent="0.25">
      <c r="L4" s="37"/>
    </row>
    <row r="5" spans="1:13" s="41" customFormat="1" ht="49.5" customHeight="1" thickBot="1" x14ac:dyDescent="0.25">
      <c r="A5" s="38" t="s">
        <v>0</v>
      </c>
      <c r="B5" s="39" t="s">
        <v>8</v>
      </c>
      <c r="C5" s="39" t="s">
        <v>36</v>
      </c>
      <c r="D5" s="39" t="s">
        <v>12</v>
      </c>
      <c r="E5" s="39" t="s">
        <v>13</v>
      </c>
      <c r="F5" s="39" t="s">
        <v>10</v>
      </c>
      <c r="G5" s="39" t="s">
        <v>11</v>
      </c>
      <c r="H5" s="40" t="s">
        <v>5</v>
      </c>
      <c r="I5" s="39" t="s">
        <v>6</v>
      </c>
      <c r="J5" s="73"/>
      <c r="L5" s="79"/>
      <c r="M5" s="79"/>
    </row>
    <row r="6" spans="1:13" s="43" customFormat="1" x14ac:dyDescent="0.2">
      <c r="A6" s="82" t="s">
        <v>30</v>
      </c>
      <c r="B6" s="69">
        <v>500000</v>
      </c>
      <c r="C6" s="69"/>
      <c r="D6" s="69"/>
      <c r="E6" s="69"/>
      <c r="F6" s="68">
        <f t="shared" ref="F6:F21" si="0">SUM(B6:E6)</f>
        <v>500000</v>
      </c>
      <c r="G6" s="69">
        <f t="shared" ref="G6:G21" si="1">SUM(B6:E6)</f>
        <v>500000</v>
      </c>
      <c r="H6" s="70">
        <f t="shared" ref="H6:H22" si="2">F6/$F$24</f>
        <v>0.33333333333333331</v>
      </c>
      <c r="I6" s="71">
        <f t="shared" ref="I6:I22" si="3">G6/$G$24</f>
        <v>0.25</v>
      </c>
      <c r="J6" s="72"/>
      <c r="K6" s="17"/>
      <c r="L6" s="78"/>
      <c r="M6" s="78"/>
    </row>
    <row r="7" spans="1:13" s="34" customFormat="1" x14ac:dyDescent="0.2">
      <c r="A7" s="83" t="s">
        <v>28</v>
      </c>
      <c r="B7" s="42">
        <v>500000</v>
      </c>
      <c r="C7" s="42"/>
      <c r="D7" s="42"/>
      <c r="E7" s="42"/>
      <c r="F7" s="45">
        <f t="shared" si="0"/>
        <v>500000</v>
      </c>
      <c r="G7" s="42">
        <f t="shared" si="1"/>
        <v>500000</v>
      </c>
      <c r="H7" s="46">
        <f t="shared" si="2"/>
        <v>0.33333333333333331</v>
      </c>
      <c r="I7" s="65">
        <f t="shared" si="3"/>
        <v>0.25</v>
      </c>
      <c r="J7" s="66"/>
      <c r="K7" s="17"/>
      <c r="L7" s="47"/>
      <c r="M7" s="47"/>
    </row>
    <row r="8" spans="1:13" s="34" customFormat="1" x14ac:dyDescent="0.2">
      <c r="A8" s="83" t="s">
        <v>29</v>
      </c>
      <c r="B8" s="64">
        <v>500000</v>
      </c>
      <c r="C8" s="64"/>
      <c r="D8" s="64"/>
      <c r="E8" s="42"/>
      <c r="F8" s="45">
        <f t="shared" si="0"/>
        <v>500000</v>
      </c>
      <c r="G8" s="42">
        <f t="shared" si="1"/>
        <v>500000</v>
      </c>
      <c r="H8" s="46">
        <f t="shared" si="2"/>
        <v>0.33333333333333331</v>
      </c>
      <c r="I8" s="65">
        <f t="shared" si="3"/>
        <v>0.25</v>
      </c>
      <c r="J8" s="66"/>
      <c r="K8" s="17"/>
    </row>
    <row r="9" spans="1:13" s="34" customFormat="1" x14ac:dyDescent="0.2">
      <c r="A9" s="83"/>
      <c r="B9" s="42"/>
      <c r="C9" s="42"/>
      <c r="D9" s="42"/>
      <c r="E9" s="42"/>
      <c r="F9" s="45">
        <f t="shared" si="0"/>
        <v>0</v>
      </c>
      <c r="G9" s="42">
        <f t="shared" si="1"/>
        <v>0</v>
      </c>
      <c r="H9" s="46">
        <f t="shared" si="2"/>
        <v>0</v>
      </c>
      <c r="I9" s="65">
        <f t="shared" si="3"/>
        <v>0</v>
      </c>
      <c r="J9" s="66"/>
      <c r="K9" s="17"/>
    </row>
    <row r="10" spans="1:13" s="34" customFormat="1" x14ac:dyDescent="0.2">
      <c r="A10" s="83"/>
      <c r="B10" s="42"/>
      <c r="C10" s="42"/>
      <c r="D10" s="42"/>
      <c r="E10" s="42"/>
      <c r="F10" s="45">
        <f t="shared" si="0"/>
        <v>0</v>
      </c>
      <c r="G10" s="42">
        <f t="shared" si="1"/>
        <v>0</v>
      </c>
      <c r="H10" s="46">
        <f t="shared" si="2"/>
        <v>0</v>
      </c>
      <c r="I10" s="65">
        <f t="shared" si="3"/>
        <v>0</v>
      </c>
      <c r="J10" s="66"/>
      <c r="K10" s="17"/>
    </row>
    <row r="11" spans="1:13" s="34" customFormat="1" x14ac:dyDescent="0.2">
      <c r="A11" s="83"/>
      <c r="B11" s="42"/>
      <c r="C11" s="42"/>
      <c r="D11" s="42"/>
      <c r="E11" s="42"/>
      <c r="F11" s="45">
        <f t="shared" si="0"/>
        <v>0</v>
      </c>
      <c r="G11" s="42">
        <f t="shared" si="1"/>
        <v>0</v>
      </c>
      <c r="H11" s="46">
        <f t="shared" si="2"/>
        <v>0</v>
      </c>
      <c r="I11" s="65">
        <f t="shared" si="3"/>
        <v>0</v>
      </c>
      <c r="J11" s="66"/>
      <c r="K11" s="17"/>
    </row>
    <row r="12" spans="1:13" s="34" customFormat="1" x14ac:dyDescent="0.2">
      <c r="A12" s="83"/>
      <c r="B12" s="42"/>
      <c r="C12" s="42"/>
      <c r="D12" s="42"/>
      <c r="E12" s="42"/>
      <c r="F12" s="45">
        <f t="shared" si="0"/>
        <v>0</v>
      </c>
      <c r="G12" s="42">
        <f t="shared" si="1"/>
        <v>0</v>
      </c>
      <c r="H12" s="46">
        <f t="shared" si="2"/>
        <v>0</v>
      </c>
      <c r="I12" s="65">
        <f t="shared" si="3"/>
        <v>0</v>
      </c>
      <c r="J12" s="66"/>
      <c r="K12" s="17"/>
    </row>
    <row r="13" spans="1:13" s="34" customFormat="1" x14ac:dyDescent="0.2">
      <c r="A13" s="83"/>
      <c r="B13" s="42"/>
      <c r="C13" s="42"/>
      <c r="D13" s="42"/>
      <c r="E13" s="42"/>
      <c r="F13" s="45">
        <f t="shared" si="0"/>
        <v>0</v>
      </c>
      <c r="G13" s="42">
        <f t="shared" si="1"/>
        <v>0</v>
      </c>
      <c r="H13" s="46">
        <f t="shared" si="2"/>
        <v>0</v>
      </c>
      <c r="I13" s="65">
        <f t="shared" si="3"/>
        <v>0</v>
      </c>
      <c r="J13" s="66"/>
      <c r="K13" s="17"/>
    </row>
    <row r="14" spans="1:13" s="34" customFormat="1" x14ac:dyDescent="0.2">
      <c r="A14" s="83"/>
      <c r="B14" s="42"/>
      <c r="C14" s="42"/>
      <c r="D14" s="42"/>
      <c r="E14" s="42"/>
      <c r="F14" s="45">
        <f t="shared" si="0"/>
        <v>0</v>
      </c>
      <c r="G14" s="42">
        <f t="shared" si="1"/>
        <v>0</v>
      </c>
      <c r="H14" s="46">
        <f t="shared" si="2"/>
        <v>0</v>
      </c>
      <c r="I14" s="65">
        <f t="shared" si="3"/>
        <v>0</v>
      </c>
      <c r="J14" s="66"/>
      <c r="K14" s="17"/>
    </row>
    <row r="15" spans="1:13" s="34" customFormat="1" x14ac:dyDescent="0.2">
      <c r="A15" s="83"/>
      <c r="B15" s="42"/>
      <c r="C15" s="42"/>
      <c r="D15" s="42"/>
      <c r="E15" s="42"/>
      <c r="F15" s="45">
        <f t="shared" si="0"/>
        <v>0</v>
      </c>
      <c r="G15" s="42">
        <f t="shared" si="1"/>
        <v>0</v>
      </c>
      <c r="H15" s="46">
        <f t="shared" si="2"/>
        <v>0</v>
      </c>
      <c r="I15" s="65">
        <f t="shared" si="3"/>
        <v>0</v>
      </c>
      <c r="J15" s="66"/>
      <c r="K15" s="17"/>
    </row>
    <row r="16" spans="1:13" s="34" customFormat="1" x14ac:dyDescent="0.2">
      <c r="A16" s="83"/>
      <c r="B16" s="64"/>
      <c r="C16" s="64"/>
      <c r="D16" s="64"/>
      <c r="E16" s="42"/>
      <c r="F16" s="45">
        <f t="shared" si="0"/>
        <v>0</v>
      </c>
      <c r="G16" s="42">
        <f t="shared" si="1"/>
        <v>0</v>
      </c>
      <c r="H16" s="46">
        <f t="shared" si="2"/>
        <v>0</v>
      </c>
      <c r="I16" s="65">
        <f t="shared" si="3"/>
        <v>0</v>
      </c>
      <c r="J16" s="66"/>
      <c r="K16" s="17"/>
    </row>
    <row r="17" spans="1:13" s="34" customFormat="1" x14ac:dyDescent="0.2">
      <c r="A17" s="83"/>
      <c r="B17" s="42"/>
      <c r="C17" s="42"/>
      <c r="D17" s="42"/>
      <c r="E17" s="42"/>
      <c r="F17" s="45">
        <f t="shared" si="0"/>
        <v>0</v>
      </c>
      <c r="G17" s="42">
        <f t="shared" si="1"/>
        <v>0</v>
      </c>
      <c r="H17" s="46">
        <f t="shared" si="2"/>
        <v>0</v>
      </c>
      <c r="I17" s="65">
        <f t="shared" si="3"/>
        <v>0</v>
      </c>
      <c r="J17" s="66"/>
      <c r="K17" s="17"/>
    </row>
    <row r="18" spans="1:13" s="34" customFormat="1" x14ac:dyDescent="0.2">
      <c r="A18" s="83"/>
      <c r="B18" s="42"/>
      <c r="C18" s="42"/>
      <c r="D18" s="42"/>
      <c r="E18" s="42"/>
      <c r="F18" s="45">
        <f t="shared" si="0"/>
        <v>0</v>
      </c>
      <c r="G18" s="42">
        <f t="shared" si="1"/>
        <v>0</v>
      </c>
      <c r="H18" s="46">
        <f t="shared" si="2"/>
        <v>0</v>
      </c>
      <c r="I18" s="65">
        <f t="shared" si="3"/>
        <v>0</v>
      </c>
      <c r="J18" s="66"/>
      <c r="K18" s="17"/>
    </row>
    <row r="19" spans="1:13" s="34" customFormat="1" x14ac:dyDescent="0.2">
      <c r="A19" s="83"/>
      <c r="B19" s="42"/>
      <c r="C19" s="42"/>
      <c r="D19" s="42"/>
      <c r="E19" s="42"/>
      <c r="F19" s="45">
        <f t="shared" si="0"/>
        <v>0</v>
      </c>
      <c r="G19" s="42">
        <f t="shared" si="1"/>
        <v>0</v>
      </c>
      <c r="H19" s="46">
        <f t="shared" si="2"/>
        <v>0</v>
      </c>
      <c r="I19" s="65">
        <f t="shared" si="3"/>
        <v>0</v>
      </c>
      <c r="J19" s="66"/>
      <c r="K19" s="81"/>
    </row>
    <row r="20" spans="1:13" s="34" customFormat="1" x14ac:dyDescent="0.2">
      <c r="A20" s="83"/>
      <c r="B20" s="64"/>
      <c r="C20" s="64"/>
      <c r="D20" s="64"/>
      <c r="E20" s="42"/>
      <c r="F20" s="45">
        <f t="shared" si="0"/>
        <v>0</v>
      </c>
      <c r="G20" s="42">
        <f t="shared" si="1"/>
        <v>0</v>
      </c>
      <c r="H20" s="46">
        <f t="shared" si="2"/>
        <v>0</v>
      </c>
      <c r="I20" s="65">
        <f t="shared" si="3"/>
        <v>0</v>
      </c>
      <c r="J20" s="66"/>
    </row>
    <row r="21" spans="1:13" s="34" customFormat="1" x14ac:dyDescent="0.2">
      <c r="A21" s="83"/>
      <c r="B21" s="42"/>
      <c r="C21" s="42"/>
      <c r="D21" s="42"/>
      <c r="E21" s="42"/>
      <c r="F21" s="45">
        <f t="shared" si="0"/>
        <v>0</v>
      </c>
      <c r="G21" s="42">
        <f t="shared" si="1"/>
        <v>0</v>
      </c>
      <c r="H21" s="46">
        <f t="shared" si="2"/>
        <v>0</v>
      </c>
      <c r="I21" s="65">
        <f t="shared" si="3"/>
        <v>0</v>
      </c>
      <c r="J21" s="66"/>
    </row>
    <row r="22" spans="1:13" s="34" customFormat="1" x14ac:dyDescent="0.2">
      <c r="A22" s="44" t="s">
        <v>34</v>
      </c>
      <c r="B22" s="42"/>
      <c r="C22" s="42"/>
      <c r="D22" s="42">
        <v>500000</v>
      </c>
      <c r="E22" s="42">
        <v>0</v>
      </c>
      <c r="F22" s="45">
        <v>0</v>
      </c>
      <c r="G22" s="42">
        <f>SUM(D22:E22)</f>
        <v>500000</v>
      </c>
      <c r="H22" s="46">
        <f t="shared" si="2"/>
        <v>0</v>
      </c>
      <c r="I22" s="65">
        <f t="shared" si="3"/>
        <v>0.25</v>
      </c>
      <c r="J22" s="66"/>
    </row>
    <row r="23" spans="1:13" s="34" customFormat="1" x14ac:dyDescent="0.2">
      <c r="A23" s="48"/>
      <c r="B23" s="42"/>
      <c r="C23" s="42"/>
      <c r="D23" s="42"/>
      <c r="E23" s="42"/>
      <c r="F23" s="45"/>
      <c r="G23" s="45"/>
      <c r="H23" s="46"/>
      <c r="I23" s="65"/>
      <c r="J23" s="67"/>
    </row>
    <row r="24" spans="1:13" s="33" customFormat="1" ht="16" thickBot="1" x14ac:dyDescent="0.25">
      <c r="A24" s="49" t="s">
        <v>7</v>
      </c>
      <c r="B24" s="50">
        <f t="shared" ref="B24:I24" si="4">SUM(B6:B23)</f>
        <v>1500000</v>
      </c>
      <c r="C24" s="50">
        <f>SUM(C6:C21)</f>
        <v>0</v>
      </c>
      <c r="D24" s="50">
        <v>500000</v>
      </c>
      <c r="E24" s="50"/>
      <c r="F24" s="51">
        <f t="shared" si="4"/>
        <v>1500000</v>
      </c>
      <c r="G24" s="51">
        <f t="shared" si="4"/>
        <v>2000000</v>
      </c>
      <c r="H24" s="52">
        <f t="shared" si="4"/>
        <v>1</v>
      </c>
      <c r="I24" s="52">
        <f t="shared" si="4"/>
        <v>1</v>
      </c>
      <c r="J24" s="77"/>
    </row>
    <row r="25" spans="1:13" s="34" customFormat="1" x14ac:dyDescent="0.2">
      <c r="A25" s="53"/>
      <c r="B25" s="53"/>
      <c r="C25" s="53"/>
      <c r="D25" s="53"/>
      <c r="E25" s="53"/>
      <c r="F25" s="53"/>
      <c r="G25" s="53"/>
      <c r="H25" s="54"/>
      <c r="I25" s="54"/>
      <c r="J25" s="54"/>
      <c r="K25" s="17"/>
      <c r="L25" s="37"/>
      <c r="M25" s="37"/>
    </row>
    <row r="26" spans="1:13" x14ac:dyDescent="0.2">
      <c r="A26" s="75" t="s">
        <v>32</v>
      </c>
      <c r="B26" s="80">
        <f>$D$24/$G$24</f>
        <v>0.25</v>
      </c>
      <c r="C26" s="80">
        <f t="shared" ref="C26:G26" si="5">$D$24/$G$24</f>
        <v>0.25</v>
      </c>
      <c r="D26" s="80">
        <f t="shared" si="5"/>
        <v>0.25</v>
      </c>
      <c r="E26" s="80">
        <f t="shared" si="5"/>
        <v>0.25</v>
      </c>
      <c r="F26" s="80">
        <f t="shared" si="5"/>
        <v>0.25</v>
      </c>
      <c r="G26" s="80">
        <f t="shared" si="5"/>
        <v>0.25</v>
      </c>
      <c r="H26" s="60"/>
      <c r="I26" s="74"/>
      <c r="J26" s="60"/>
      <c r="L26" s="36"/>
      <c r="M26" s="36"/>
    </row>
    <row r="27" spans="1:13" x14ac:dyDescent="0.2">
      <c r="A27" s="75" t="s">
        <v>33</v>
      </c>
      <c r="B27" s="80">
        <f>$D$24/(B36+$G$24)</f>
        <v>0.16666666666666666</v>
      </c>
      <c r="C27" s="80">
        <f t="shared" ref="C27:G27" si="6">$D$24/(C36+$G$24)</f>
        <v>0.17857142857142858</v>
      </c>
      <c r="D27" s="80">
        <f t="shared" si="6"/>
        <v>0.18749997656250292</v>
      </c>
      <c r="E27" s="80">
        <f t="shared" si="6"/>
        <v>0.19444441203704244</v>
      </c>
      <c r="F27" s="80">
        <f t="shared" si="6"/>
        <v>0.2</v>
      </c>
      <c r="G27" s="80">
        <f t="shared" si="6"/>
        <v>0.20454540805786181</v>
      </c>
      <c r="H27" s="60"/>
      <c r="I27" s="74"/>
      <c r="J27" s="60"/>
      <c r="L27" s="36"/>
      <c r="M27" s="36"/>
    </row>
    <row r="28" spans="1:13" x14ac:dyDescent="0.2">
      <c r="A28" s="57"/>
      <c r="B28" s="76"/>
      <c r="C28" s="76"/>
      <c r="D28" s="57"/>
      <c r="E28" s="59"/>
      <c r="F28" s="57"/>
      <c r="G28" s="57"/>
      <c r="H28" s="61"/>
      <c r="I28" s="61"/>
      <c r="J28" s="61"/>
      <c r="K28" s="57"/>
      <c r="L28" s="36"/>
      <c r="M28" s="36"/>
    </row>
    <row r="29" spans="1:13" x14ac:dyDescent="0.2">
      <c r="A29" s="57" t="s">
        <v>24</v>
      </c>
      <c r="B29" s="106">
        <v>2000000</v>
      </c>
      <c r="C29" s="106">
        <v>2500000</v>
      </c>
      <c r="D29" s="106">
        <v>3000000</v>
      </c>
      <c r="E29" s="106">
        <v>3500000</v>
      </c>
      <c r="F29" s="106">
        <v>4000000</v>
      </c>
      <c r="G29" s="106">
        <v>4500000</v>
      </c>
      <c r="H29" s="61"/>
      <c r="I29" s="61"/>
      <c r="J29" s="61"/>
      <c r="K29" s="57"/>
      <c r="L29" s="36"/>
      <c r="M29" s="36"/>
    </row>
    <row r="30" spans="1:13" x14ac:dyDescent="0.2">
      <c r="A30" s="57" t="s">
        <v>25</v>
      </c>
      <c r="B30" s="104">
        <f>B32*$G$24</f>
        <v>2000000</v>
      </c>
      <c r="C30" s="104">
        <f t="shared" ref="C30:G30" si="7">C32*$G$24</f>
        <v>2500000</v>
      </c>
      <c r="D30" s="104">
        <f t="shared" si="7"/>
        <v>3000000</v>
      </c>
      <c r="E30" s="104">
        <f t="shared" si="7"/>
        <v>3500000</v>
      </c>
      <c r="F30" s="104">
        <f t="shared" si="7"/>
        <v>4000000</v>
      </c>
      <c r="G30" s="104">
        <f t="shared" si="7"/>
        <v>4500000</v>
      </c>
      <c r="H30" s="61"/>
      <c r="I30" s="61"/>
      <c r="J30" s="61"/>
      <c r="K30" s="57"/>
      <c r="L30" s="36"/>
      <c r="M30" s="36"/>
    </row>
    <row r="31" spans="1:13" x14ac:dyDescent="0.2">
      <c r="A31" s="57" t="s">
        <v>18</v>
      </c>
      <c r="B31" s="105">
        <f>B29/$G$24</f>
        <v>1</v>
      </c>
      <c r="C31" s="105">
        <f t="shared" ref="C31:G31" si="8">C29/$G$24</f>
        <v>1.25</v>
      </c>
      <c r="D31" s="105">
        <f t="shared" si="8"/>
        <v>1.5</v>
      </c>
      <c r="E31" s="105">
        <f t="shared" si="8"/>
        <v>1.75</v>
      </c>
      <c r="F31" s="105">
        <f t="shared" si="8"/>
        <v>2</v>
      </c>
      <c r="G31" s="105">
        <f t="shared" si="8"/>
        <v>2.25</v>
      </c>
      <c r="H31" s="57"/>
      <c r="I31" s="57"/>
      <c r="J31" s="57"/>
      <c r="K31" s="57"/>
      <c r="L31" s="36"/>
      <c r="M31" s="36"/>
    </row>
    <row r="32" spans="1:13" x14ac:dyDescent="0.2">
      <c r="A32" s="57" t="s">
        <v>19</v>
      </c>
      <c r="B32" s="101">
        <f>ROUNDUP(B31,2)</f>
        <v>1</v>
      </c>
      <c r="C32" s="101">
        <f t="shared" ref="C32:G32" si="9">ROUNDUP(C31,2)</f>
        <v>1.25</v>
      </c>
      <c r="D32" s="101">
        <f t="shared" si="9"/>
        <v>1.5</v>
      </c>
      <c r="E32" s="101">
        <f t="shared" si="9"/>
        <v>1.75</v>
      </c>
      <c r="F32" s="101">
        <f t="shared" si="9"/>
        <v>2</v>
      </c>
      <c r="G32" s="101">
        <f t="shared" si="9"/>
        <v>2.25</v>
      </c>
      <c r="H32" s="57"/>
      <c r="I32" s="57"/>
      <c r="J32" s="57"/>
      <c r="K32" s="57"/>
      <c r="L32" s="36"/>
      <c r="M32" s="36"/>
    </row>
    <row r="33" spans="1:13" x14ac:dyDescent="0.2">
      <c r="A33" s="36"/>
      <c r="B33" s="36"/>
      <c r="C33" s="36"/>
      <c r="D33" s="36"/>
      <c r="E33" s="36"/>
      <c r="F33" s="36"/>
      <c r="G33" s="36"/>
      <c r="H33" s="62"/>
      <c r="I33" s="62"/>
      <c r="J33" s="62"/>
      <c r="K33" s="58"/>
      <c r="L33" s="36"/>
      <c r="M33" s="36"/>
    </row>
    <row r="34" spans="1:13" x14ac:dyDescent="0.2">
      <c r="A34" s="36" t="s">
        <v>20</v>
      </c>
      <c r="B34" s="107">
        <v>1000000</v>
      </c>
      <c r="C34" s="107">
        <v>1000000</v>
      </c>
      <c r="D34" s="107">
        <v>1000000</v>
      </c>
      <c r="E34" s="107">
        <v>1000000</v>
      </c>
      <c r="F34" s="107">
        <v>1000000</v>
      </c>
      <c r="G34" s="107">
        <v>1000000</v>
      </c>
      <c r="H34" s="62"/>
      <c r="I34" s="62"/>
      <c r="J34" s="62"/>
      <c r="K34" s="58"/>
      <c r="L34" s="36"/>
      <c r="M34" s="36"/>
    </row>
    <row r="35" spans="1:13" x14ac:dyDescent="0.2">
      <c r="A35" s="36" t="s">
        <v>21</v>
      </c>
      <c r="B35" s="36">
        <f>B34/B32</f>
        <v>1000000</v>
      </c>
      <c r="C35" s="36">
        <f t="shared" ref="C35:G35" si="10">C34/C32</f>
        <v>800000</v>
      </c>
      <c r="D35" s="36">
        <f t="shared" si="10"/>
        <v>666666.66666666663</v>
      </c>
      <c r="E35" s="36">
        <f t="shared" si="10"/>
        <v>571428.57142857148</v>
      </c>
      <c r="F35" s="36">
        <f t="shared" si="10"/>
        <v>500000</v>
      </c>
      <c r="G35" s="36">
        <f t="shared" si="10"/>
        <v>444444.44444444444</v>
      </c>
      <c r="H35" s="62"/>
      <c r="I35" s="62"/>
      <c r="J35" s="62"/>
      <c r="K35" s="58"/>
      <c r="L35" s="36"/>
      <c r="M35" s="36"/>
    </row>
    <row r="36" spans="1:13" x14ac:dyDescent="0.2">
      <c r="A36" s="36" t="s">
        <v>22</v>
      </c>
      <c r="B36" s="103">
        <f>ROUNDUP(B35,0)</f>
        <v>1000000</v>
      </c>
      <c r="C36" s="103">
        <f t="shared" ref="C36:G36" si="11">ROUNDUP(C35,0)</f>
        <v>800000</v>
      </c>
      <c r="D36" s="103">
        <f t="shared" si="11"/>
        <v>666667</v>
      </c>
      <c r="E36" s="103">
        <f t="shared" si="11"/>
        <v>571429</v>
      </c>
      <c r="F36" s="103">
        <f t="shared" si="11"/>
        <v>500000</v>
      </c>
      <c r="G36" s="103">
        <f t="shared" si="11"/>
        <v>444445</v>
      </c>
      <c r="H36" s="62"/>
      <c r="I36" s="62"/>
      <c r="J36" s="62"/>
      <c r="K36" s="58"/>
      <c r="L36" s="36"/>
      <c r="M36" s="36"/>
    </row>
    <row r="37" spans="1:13" x14ac:dyDescent="0.2">
      <c r="A37" s="36" t="s">
        <v>23</v>
      </c>
      <c r="B37" s="102">
        <f>B36*B32</f>
        <v>1000000</v>
      </c>
      <c r="C37" s="102">
        <f t="shared" ref="C37:G37" si="12">C36*C32</f>
        <v>1000000</v>
      </c>
      <c r="D37" s="102">
        <f t="shared" si="12"/>
        <v>1000000.5</v>
      </c>
      <c r="E37" s="102">
        <f t="shared" si="12"/>
        <v>1000000.75</v>
      </c>
      <c r="F37" s="102">
        <f t="shared" si="12"/>
        <v>1000000</v>
      </c>
      <c r="G37" s="102">
        <f t="shared" si="12"/>
        <v>1000001.25</v>
      </c>
      <c r="H37" s="62"/>
      <c r="I37" s="62"/>
      <c r="J37" s="62"/>
      <c r="K37" s="58"/>
      <c r="L37" s="36"/>
      <c r="M37" s="36"/>
    </row>
    <row r="38" spans="1:13" x14ac:dyDescent="0.2">
      <c r="A38" s="36"/>
      <c r="B38" s="36"/>
      <c r="C38" s="36"/>
      <c r="D38" s="36"/>
      <c r="E38" s="36"/>
      <c r="F38" s="36"/>
      <c r="G38" s="36"/>
      <c r="H38" s="62"/>
      <c r="I38" s="62"/>
      <c r="J38" s="62"/>
      <c r="K38" s="63"/>
      <c r="L38" s="36"/>
      <c r="M38" s="36"/>
    </row>
    <row r="39" spans="1:13" x14ac:dyDescent="0.2">
      <c r="A39" s="56" t="s">
        <v>31</v>
      </c>
      <c r="B39" s="108">
        <f>500000/($G$24+B36)</f>
        <v>0.16666666666666666</v>
      </c>
      <c r="C39" s="108">
        <f t="shared" ref="C39:G39" si="13">500000/($G$24+C36)</f>
        <v>0.17857142857142858</v>
      </c>
      <c r="D39" s="108">
        <f t="shared" si="13"/>
        <v>0.18749997656250292</v>
      </c>
      <c r="E39" s="108">
        <f t="shared" si="13"/>
        <v>0.19444441203704244</v>
      </c>
      <c r="F39" s="108">
        <f t="shared" si="13"/>
        <v>0.2</v>
      </c>
      <c r="G39" s="108">
        <f t="shared" si="13"/>
        <v>0.20454540805786181</v>
      </c>
    </row>
    <row r="40" spans="1:13" x14ac:dyDescent="0.2">
      <c r="B40" s="108"/>
    </row>
  </sheetData>
  <mergeCells count="3">
    <mergeCell ref="A1:J1"/>
    <mergeCell ref="A2:J2"/>
    <mergeCell ref="A3:J3"/>
  </mergeCells>
  <pageMargins left="0.7" right="0.7" top="0.75" bottom="0.75" header="0.3" footer="0.3"/>
  <pageSetup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2"/>
  <sheetViews>
    <sheetView zoomScale="85" zoomScaleNormal="85" workbookViewId="0">
      <selection activeCell="F18" sqref="F18"/>
    </sheetView>
  </sheetViews>
  <sheetFormatPr baseColWidth="10" defaultColWidth="8.83203125" defaultRowHeight="15" x14ac:dyDescent="0.2"/>
  <cols>
    <col min="1" max="1" width="6.5" customWidth="1"/>
    <col min="2" max="2" width="41.33203125" customWidth="1"/>
    <col min="3" max="3" width="13" style="19" customWidth="1"/>
    <col min="4" max="4" width="13.33203125" style="16" customWidth="1"/>
    <col min="5" max="5" width="13" style="19" customWidth="1"/>
    <col min="6" max="6" width="47.5" style="18" customWidth="1"/>
  </cols>
  <sheetData>
    <row r="1" spans="1:6" x14ac:dyDescent="0.2">
      <c r="A1" s="14" t="s">
        <v>26</v>
      </c>
      <c r="B1" s="13"/>
      <c r="C1" s="13"/>
      <c r="D1" s="13"/>
      <c r="E1" s="13"/>
      <c r="F1" s="12"/>
    </row>
    <row r="2" spans="1:6" x14ac:dyDescent="0.2">
      <c r="A2" s="11" t="s">
        <v>16</v>
      </c>
      <c r="B2" s="10"/>
      <c r="C2" s="10"/>
      <c r="D2" s="10"/>
      <c r="E2" s="10"/>
      <c r="F2" s="9"/>
    </row>
    <row r="3" spans="1:6" ht="16" thickBot="1" x14ac:dyDescent="0.25">
      <c r="A3" s="8" t="s">
        <v>48</v>
      </c>
      <c r="B3" s="7"/>
      <c r="C3" s="7"/>
      <c r="D3" s="7"/>
      <c r="E3" s="7"/>
      <c r="F3" s="6"/>
    </row>
    <row r="4" spans="1:6" ht="16" thickBot="1" x14ac:dyDescent="0.25">
      <c r="C4"/>
      <c r="D4"/>
      <c r="E4"/>
      <c r="F4"/>
    </row>
    <row r="5" spans="1:6" ht="16" thickBot="1" x14ac:dyDescent="0.25">
      <c r="A5" s="5" t="s">
        <v>8</v>
      </c>
      <c r="B5" s="4"/>
      <c r="C5" s="4"/>
      <c r="D5" s="4"/>
      <c r="E5" s="4"/>
      <c r="F5" s="3"/>
    </row>
    <row r="6" spans="1:6" s="15" customFormat="1" x14ac:dyDescent="0.2">
      <c r="A6" s="20" t="s">
        <v>4</v>
      </c>
      <c r="B6" s="21" t="s">
        <v>0</v>
      </c>
      <c r="C6" s="21" t="s">
        <v>1</v>
      </c>
      <c r="D6" s="21" t="s">
        <v>9</v>
      </c>
      <c r="E6" s="21" t="s">
        <v>2</v>
      </c>
      <c r="F6" s="22" t="s">
        <v>3</v>
      </c>
    </row>
    <row r="7" spans="1:6" x14ac:dyDescent="0.2">
      <c r="A7" s="23">
        <v>1</v>
      </c>
      <c r="B7" s="84" t="s">
        <v>27</v>
      </c>
      <c r="C7" s="25">
        <v>43101</v>
      </c>
      <c r="D7" s="85">
        <v>500000</v>
      </c>
      <c r="E7" s="25"/>
      <c r="F7" s="27"/>
    </row>
    <row r="8" spans="1:6" x14ac:dyDescent="0.2">
      <c r="A8" s="23">
        <v>2</v>
      </c>
      <c r="B8" s="84" t="s">
        <v>28</v>
      </c>
      <c r="C8" s="25">
        <v>43101</v>
      </c>
      <c r="D8" s="85">
        <v>500000</v>
      </c>
      <c r="E8" s="25"/>
      <c r="F8" s="27"/>
    </row>
    <row r="9" spans="1:6" x14ac:dyDescent="0.2">
      <c r="A9" s="23">
        <v>3</v>
      </c>
      <c r="B9" s="84" t="s">
        <v>29</v>
      </c>
      <c r="C9" s="25">
        <v>43101</v>
      </c>
      <c r="D9" s="86">
        <v>500000</v>
      </c>
      <c r="E9" s="25"/>
      <c r="F9" s="27"/>
    </row>
    <row r="10" spans="1:6" x14ac:dyDescent="0.2">
      <c r="A10" s="23">
        <v>4</v>
      </c>
      <c r="B10" s="84"/>
      <c r="C10" s="25"/>
      <c r="D10" s="85"/>
      <c r="E10" s="25"/>
      <c r="F10" s="27"/>
    </row>
    <row r="11" spans="1:6" x14ac:dyDescent="0.2">
      <c r="A11" s="23">
        <v>5</v>
      </c>
      <c r="B11" s="84"/>
      <c r="C11" s="25"/>
      <c r="D11" s="85"/>
      <c r="E11" s="25"/>
      <c r="F11" s="27"/>
    </row>
    <row r="12" spans="1:6" x14ac:dyDescent="0.2">
      <c r="A12" s="23">
        <v>6</v>
      </c>
      <c r="B12" s="84"/>
      <c r="C12" s="25"/>
      <c r="D12" s="85"/>
      <c r="E12" s="25"/>
      <c r="F12" s="27"/>
    </row>
    <row r="13" spans="1:6" x14ac:dyDescent="0.2">
      <c r="A13" s="23">
        <v>7</v>
      </c>
      <c r="B13" s="84"/>
      <c r="C13" s="25"/>
      <c r="D13" s="85"/>
      <c r="E13" s="25"/>
      <c r="F13" s="27"/>
    </row>
    <row r="14" spans="1:6" x14ac:dyDescent="0.2">
      <c r="A14" s="23">
        <v>8</v>
      </c>
      <c r="B14" s="24"/>
      <c r="C14" s="25"/>
      <c r="D14" s="26"/>
      <c r="E14" s="25"/>
      <c r="F14" s="27"/>
    </row>
    <row r="15" spans="1:6" x14ac:dyDescent="0.2">
      <c r="A15" s="23">
        <v>9</v>
      </c>
      <c r="B15" s="24"/>
      <c r="C15" s="25"/>
      <c r="D15" s="26"/>
      <c r="E15" s="25"/>
      <c r="F15" s="27"/>
    </row>
    <row r="16" spans="1:6" x14ac:dyDescent="0.2">
      <c r="A16" s="23">
        <v>10</v>
      </c>
      <c r="B16" s="24"/>
      <c r="C16" s="25"/>
      <c r="D16" s="26"/>
      <c r="E16" s="25"/>
      <c r="F16" s="27"/>
    </row>
    <row r="17" spans="1:6" x14ac:dyDescent="0.2">
      <c r="A17" s="23">
        <v>11</v>
      </c>
      <c r="B17" s="24"/>
      <c r="C17" s="25"/>
      <c r="D17" s="26"/>
      <c r="E17" s="25"/>
      <c r="F17" s="27"/>
    </row>
    <row r="18" spans="1:6" x14ac:dyDescent="0.2">
      <c r="A18" s="23">
        <v>12</v>
      </c>
      <c r="B18" s="24"/>
      <c r="C18" s="25"/>
      <c r="D18" s="26"/>
      <c r="E18" s="25"/>
      <c r="F18" s="27"/>
    </row>
    <row r="19" spans="1:6" x14ac:dyDescent="0.2">
      <c r="A19" s="23">
        <v>13</v>
      </c>
      <c r="B19" s="24"/>
      <c r="C19" s="25"/>
      <c r="D19" s="26"/>
      <c r="E19" s="25"/>
      <c r="F19" s="27"/>
    </row>
    <row r="20" spans="1:6" x14ac:dyDescent="0.2">
      <c r="A20" s="23">
        <v>14</v>
      </c>
      <c r="B20" s="24"/>
      <c r="C20" s="25"/>
      <c r="D20" s="26"/>
      <c r="E20" s="25"/>
      <c r="F20" s="27"/>
    </row>
    <row r="21" spans="1:6" x14ac:dyDescent="0.2">
      <c r="A21" s="23">
        <v>15</v>
      </c>
      <c r="B21" s="24"/>
      <c r="C21" s="25"/>
      <c r="D21" s="26"/>
      <c r="E21" s="25"/>
      <c r="F21" s="27"/>
    </row>
    <row r="22" spans="1:6" x14ac:dyDescent="0.2">
      <c r="A22" s="23">
        <v>16</v>
      </c>
      <c r="B22" s="24"/>
      <c r="C22" s="25"/>
      <c r="D22" s="26"/>
      <c r="E22" s="25"/>
      <c r="F22" s="27"/>
    </row>
    <row r="23" spans="1:6" x14ac:dyDescent="0.2">
      <c r="A23" s="23">
        <v>17</v>
      </c>
      <c r="B23" s="24"/>
      <c r="C23" s="25"/>
      <c r="D23" s="26"/>
      <c r="E23" s="25"/>
      <c r="F23" s="27"/>
    </row>
    <row r="24" spans="1:6" x14ac:dyDescent="0.2">
      <c r="A24" s="23">
        <v>18</v>
      </c>
      <c r="B24" s="24"/>
      <c r="C24" s="25"/>
      <c r="D24" s="26"/>
      <c r="E24" s="25"/>
      <c r="F24" s="27"/>
    </row>
    <row r="25" spans="1:6" x14ac:dyDescent="0.2">
      <c r="A25" s="23">
        <v>19</v>
      </c>
      <c r="B25" s="24"/>
      <c r="C25" s="25"/>
      <c r="D25" s="26"/>
      <c r="E25" s="25"/>
      <c r="F25" s="27"/>
    </row>
    <row r="26" spans="1:6" x14ac:dyDescent="0.2">
      <c r="A26" s="23">
        <v>20</v>
      </c>
      <c r="B26" s="24"/>
      <c r="C26" s="25"/>
      <c r="D26" s="26"/>
      <c r="E26" s="25"/>
      <c r="F26" s="27"/>
    </row>
    <row r="27" spans="1:6" x14ac:dyDescent="0.2">
      <c r="A27" s="23">
        <v>21</v>
      </c>
      <c r="B27" s="24"/>
      <c r="C27" s="25"/>
      <c r="D27" s="26"/>
      <c r="E27" s="25"/>
      <c r="F27" s="27"/>
    </row>
    <row r="28" spans="1:6" x14ac:dyDescent="0.2">
      <c r="A28" s="23">
        <v>22</v>
      </c>
      <c r="B28" s="24"/>
      <c r="C28" s="25"/>
      <c r="D28" s="26"/>
      <c r="E28" s="25"/>
      <c r="F28" s="27"/>
    </row>
    <row r="29" spans="1:6" x14ac:dyDescent="0.2">
      <c r="A29" s="23">
        <v>23</v>
      </c>
      <c r="B29" s="24"/>
      <c r="C29" s="25"/>
      <c r="D29" s="26"/>
      <c r="E29" s="25"/>
      <c r="F29" s="27"/>
    </row>
    <row r="30" spans="1:6" x14ac:dyDescent="0.2">
      <c r="A30" s="23">
        <v>24</v>
      </c>
      <c r="B30" s="24"/>
      <c r="C30" s="25"/>
      <c r="D30" s="26"/>
      <c r="E30" s="25"/>
      <c r="F30" s="27"/>
    </row>
    <row r="31" spans="1:6" x14ac:dyDescent="0.2">
      <c r="A31" s="23">
        <v>25</v>
      </c>
      <c r="B31" s="24"/>
      <c r="C31" s="25"/>
      <c r="D31" s="26"/>
      <c r="E31" s="25"/>
      <c r="F31" s="27"/>
    </row>
    <row r="32" spans="1:6" ht="16" thickBot="1" x14ac:dyDescent="0.25">
      <c r="A32" s="28">
        <v>26</v>
      </c>
      <c r="B32" s="29"/>
      <c r="C32" s="30"/>
      <c r="D32" s="31"/>
      <c r="E32" s="30"/>
      <c r="F32" s="32"/>
    </row>
  </sheetData>
  <mergeCells count="4">
    <mergeCell ref="A1:F1"/>
    <mergeCell ref="A2:F2"/>
    <mergeCell ref="A3:F3"/>
    <mergeCell ref="A5:F5"/>
  </mergeCell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zoomScaleNormal="100" workbookViewId="0">
      <selection activeCell="D12" sqref="D12"/>
    </sheetView>
  </sheetViews>
  <sheetFormatPr baseColWidth="10" defaultColWidth="9.1640625" defaultRowHeight="15" x14ac:dyDescent="0.2"/>
  <cols>
    <col min="1" max="1" width="40.6640625" style="56" customWidth="1"/>
    <col min="2" max="2" width="16.83203125" style="56" customWidth="1"/>
    <col min="3" max="3" width="14.83203125" style="56" customWidth="1"/>
    <col min="4" max="4" width="16.33203125" style="56" customWidth="1"/>
    <col min="5" max="5" width="16" style="56" customWidth="1"/>
    <col min="6" max="6" width="16.6640625" style="56" customWidth="1"/>
    <col min="7" max="7" width="17.5" style="56" customWidth="1"/>
    <col min="8" max="11" width="13.5" style="56" customWidth="1"/>
    <col min="12" max="12" width="9.33203125" style="55" customWidth="1"/>
    <col min="13" max="13" width="11.1640625" style="55" customWidth="1"/>
    <col min="14" max="14" width="11.1640625" style="36" customWidth="1"/>
    <col min="15" max="16384" width="9.1640625" style="36"/>
  </cols>
  <sheetData>
    <row r="1" spans="1:13" s="34" customFormat="1" x14ac:dyDescent="0.2">
      <c r="A1" s="14" t="s">
        <v>26</v>
      </c>
      <c r="B1" s="13"/>
      <c r="C1" s="13"/>
      <c r="D1" s="13"/>
      <c r="E1" s="13"/>
      <c r="F1" s="13"/>
      <c r="G1" s="13"/>
      <c r="H1" s="13"/>
      <c r="I1" s="13"/>
      <c r="J1" s="12"/>
      <c r="K1" s="35"/>
      <c r="L1" s="35"/>
    </row>
    <row r="2" spans="1:13" s="34" customFormat="1" x14ac:dyDescent="0.2">
      <c r="A2" s="11" t="s">
        <v>15</v>
      </c>
      <c r="B2" s="10"/>
      <c r="C2" s="10"/>
      <c r="D2" s="10"/>
      <c r="E2" s="10"/>
      <c r="F2" s="10"/>
      <c r="G2" s="10"/>
      <c r="H2" s="10"/>
      <c r="I2" s="10"/>
      <c r="J2" s="9"/>
      <c r="K2" s="35"/>
      <c r="L2" s="35"/>
    </row>
    <row r="3" spans="1:13" s="34" customFormat="1" ht="16" thickBot="1" x14ac:dyDescent="0.25">
      <c r="A3" s="8" t="s">
        <v>49</v>
      </c>
      <c r="B3" s="7"/>
      <c r="C3" s="7"/>
      <c r="D3" s="7"/>
      <c r="E3" s="7"/>
      <c r="F3" s="7"/>
      <c r="G3" s="7"/>
      <c r="H3" s="7"/>
      <c r="I3" s="7"/>
      <c r="J3" s="6"/>
      <c r="K3" s="35"/>
      <c r="L3" s="35"/>
    </row>
    <row r="4" spans="1:13" s="34" customFormat="1" ht="16" thickBot="1" x14ac:dyDescent="0.25">
      <c r="L4" s="37"/>
    </row>
    <row r="5" spans="1:13" s="41" customFormat="1" ht="49.5" customHeight="1" thickBot="1" x14ac:dyDescent="0.25">
      <c r="A5" s="38" t="s">
        <v>0</v>
      </c>
      <c r="B5" s="39" t="s">
        <v>8</v>
      </c>
      <c r="C5" s="39" t="s">
        <v>36</v>
      </c>
      <c r="D5" s="39" t="s">
        <v>12</v>
      </c>
      <c r="E5" s="39" t="s">
        <v>13</v>
      </c>
      <c r="F5" s="39" t="s">
        <v>10</v>
      </c>
      <c r="G5" s="39" t="s">
        <v>11</v>
      </c>
      <c r="H5" s="40" t="s">
        <v>5</v>
      </c>
      <c r="I5" s="39" t="s">
        <v>6</v>
      </c>
      <c r="J5" s="73"/>
      <c r="L5" s="79"/>
      <c r="M5" s="79"/>
    </row>
    <row r="6" spans="1:13" s="43" customFormat="1" x14ac:dyDescent="0.2">
      <c r="A6" s="82" t="s">
        <v>30</v>
      </c>
      <c r="B6" s="69">
        <v>500000</v>
      </c>
      <c r="C6" s="69"/>
      <c r="D6" s="69"/>
      <c r="E6" s="69"/>
      <c r="F6" s="68">
        <f t="shared" ref="F6:F21" si="0">SUM(B6:E6)</f>
        <v>500000</v>
      </c>
      <c r="G6" s="69">
        <f t="shared" ref="G6:G21" si="1">SUM(B6:E6)</f>
        <v>500000</v>
      </c>
      <c r="H6" s="70">
        <f t="shared" ref="H6:H22" si="2">F6/$F$24</f>
        <v>0.25714278367349036</v>
      </c>
      <c r="I6" s="71">
        <f t="shared" ref="I6:I22" si="3">G6/$G$24</f>
        <v>0.20454540805786181</v>
      </c>
      <c r="J6" s="72"/>
      <c r="K6" s="17"/>
      <c r="L6" s="78"/>
      <c r="M6" s="78"/>
    </row>
    <row r="7" spans="1:13" s="34" customFormat="1" x14ac:dyDescent="0.2">
      <c r="A7" s="83" t="s">
        <v>28</v>
      </c>
      <c r="B7" s="42">
        <v>500000</v>
      </c>
      <c r="C7" s="42"/>
      <c r="D7" s="42"/>
      <c r="E7" s="42"/>
      <c r="F7" s="45">
        <f t="shared" si="0"/>
        <v>500000</v>
      </c>
      <c r="G7" s="42">
        <f t="shared" si="1"/>
        <v>500000</v>
      </c>
      <c r="H7" s="46">
        <f t="shared" si="2"/>
        <v>0.25714278367349036</v>
      </c>
      <c r="I7" s="65">
        <f t="shared" si="3"/>
        <v>0.20454540805786181</v>
      </c>
      <c r="J7" s="66"/>
      <c r="K7" s="17"/>
      <c r="L7" s="47"/>
      <c r="M7" s="47"/>
    </row>
    <row r="8" spans="1:13" s="34" customFormat="1" x14ac:dyDescent="0.2">
      <c r="A8" s="83" t="s">
        <v>29</v>
      </c>
      <c r="B8" s="64">
        <v>500000</v>
      </c>
      <c r="C8" s="64"/>
      <c r="D8" s="64"/>
      <c r="E8" s="42"/>
      <c r="F8" s="45">
        <f t="shared" si="0"/>
        <v>500000</v>
      </c>
      <c r="G8" s="42">
        <f t="shared" si="1"/>
        <v>500000</v>
      </c>
      <c r="H8" s="46">
        <f t="shared" si="2"/>
        <v>0.25714278367349036</v>
      </c>
      <c r="I8" s="65">
        <f t="shared" si="3"/>
        <v>0.20454540805786181</v>
      </c>
      <c r="J8" s="66"/>
      <c r="K8" s="17"/>
    </row>
    <row r="9" spans="1:13" s="34" customFormat="1" x14ac:dyDescent="0.2">
      <c r="A9" s="83"/>
      <c r="B9" s="42"/>
      <c r="C9" s="42"/>
      <c r="D9" s="42"/>
      <c r="E9" s="42"/>
      <c r="F9" s="45">
        <f t="shared" si="0"/>
        <v>0</v>
      </c>
      <c r="G9" s="42">
        <f t="shared" si="1"/>
        <v>0</v>
      </c>
      <c r="H9" s="46">
        <f t="shared" si="2"/>
        <v>0</v>
      </c>
      <c r="I9" s="65">
        <f t="shared" si="3"/>
        <v>0</v>
      </c>
      <c r="J9" s="66"/>
      <c r="K9" s="17"/>
    </row>
    <row r="10" spans="1:13" s="34" customFormat="1" x14ac:dyDescent="0.2">
      <c r="A10" s="83" t="s">
        <v>37</v>
      </c>
      <c r="B10" s="42"/>
      <c r="C10" s="42">
        <v>100000</v>
      </c>
      <c r="D10" s="42"/>
      <c r="E10" s="42"/>
      <c r="F10" s="45">
        <f t="shared" si="0"/>
        <v>100000</v>
      </c>
      <c r="G10" s="42">
        <f t="shared" si="1"/>
        <v>100000</v>
      </c>
      <c r="H10" s="46">
        <f t="shared" si="2"/>
        <v>5.1428556734698073E-2</v>
      </c>
      <c r="I10" s="65">
        <f t="shared" si="3"/>
        <v>4.0909081611572362E-2</v>
      </c>
      <c r="J10" s="66"/>
      <c r="K10" s="17"/>
    </row>
    <row r="11" spans="1:13" s="34" customFormat="1" x14ac:dyDescent="0.2">
      <c r="A11" s="83" t="s">
        <v>38</v>
      </c>
      <c r="B11" s="42"/>
      <c r="C11" s="42">
        <v>100000</v>
      </c>
      <c r="D11" s="42"/>
      <c r="E11" s="42"/>
      <c r="F11" s="45">
        <f t="shared" si="0"/>
        <v>100000</v>
      </c>
      <c r="G11" s="42">
        <f t="shared" si="1"/>
        <v>100000</v>
      </c>
      <c r="H11" s="46">
        <f t="shared" si="2"/>
        <v>5.1428556734698073E-2</v>
      </c>
      <c r="I11" s="65">
        <f t="shared" si="3"/>
        <v>4.0909081611572362E-2</v>
      </c>
      <c r="J11" s="66"/>
      <c r="K11" s="17"/>
    </row>
    <row r="12" spans="1:13" s="34" customFormat="1" x14ac:dyDescent="0.2">
      <c r="A12" s="83" t="s">
        <v>39</v>
      </c>
      <c r="B12" s="42"/>
      <c r="C12" s="42">
        <v>100000</v>
      </c>
      <c r="D12" s="42"/>
      <c r="E12" s="42"/>
      <c r="F12" s="45">
        <f t="shared" si="0"/>
        <v>100000</v>
      </c>
      <c r="G12" s="42">
        <f t="shared" si="1"/>
        <v>100000</v>
      </c>
      <c r="H12" s="46">
        <f t="shared" si="2"/>
        <v>5.1428556734698073E-2</v>
      </c>
      <c r="I12" s="65">
        <f t="shared" si="3"/>
        <v>4.0909081611572362E-2</v>
      </c>
      <c r="J12" s="66"/>
      <c r="K12" s="17"/>
    </row>
    <row r="13" spans="1:13" s="34" customFormat="1" x14ac:dyDescent="0.2">
      <c r="A13" s="83" t="s">
        <v>40</v>
      </c>
      <c r="B13" s="42"/>
      <c r="C13" s="42">
        <v>144445</v>
      </c>
      <c r="D13" s="42"/>
      <c r="E13" s="42"/>
      <c r="F13" s="45">
        <f t="shared" si="0"/>
        <v>144445</v>
      </c>
      <c r="G13" s="42">
        <f t="shared" si="1"/>
        <v>144445</v>
      </c>
      <c r="H13" s="46">
        <f t="shared" si="2"/>
        <v>7.4285978775434636E-2</v>
      </c>
      <c r="I13" s="65">
        <f t="shared" si="3"/>
        <v>5.9091122933835699E-2</v>
      </c>
      <c r="J13" s="66"/>
      <c r="K13" s="17"/>
    </row>
    <row r="14" spans="1:13" s="34" customFormat="1" x14ac:dyDescent="0.2">
      <c r="A14" s="83"/>
      <c r="B14" s="42"/>
      <c r="C14" s="42"/>
      <c r="D14" s="42"/>
      <c r="E14" s="42"/>
      <c r="F14" s="45">
        <f t="shared" si="0"/>
        <v>0</v>
      </c>
      <c r="G14" s="42">
        <f t="shared" si="1"/>
        <v>0</v>
      </c>
      <c r="H14" s="46">
        <f t="shared" si="2"/>
        <v>0</v>
      </c>
      <c r="I14" s="65">
        <f t="shared" si="3"/>
        <v>0</v>
      </c>
      <c r="J14" s="66"/>
      <c r="K14" s="17"/>
    </row>
    <row r="15" spans="1:13" s="34" customFormat="1" x14ac:dyDescent="0.2">
      <c r="A15" s="83"/>
      <c r="B15" s="42"/>
      <c r="C15" s="42"/>
      <c r="D15" s="42"/>
      <c r="E15" s="42"/>
      <c r="F15" s="45">
        <f t="shared" si="0"/>
        <v>0</v>
      </c>
      <c r="G15" s="42">
        <f t="shared" si="1"/>
        <v>0</v>
      </c>
      <c r="H15" s="46">
        <f t="shared" si="2"/>
        <v>0</v>
      </c>
      <c r="I15" s="65">
        <f t="shared" si="3"/>
        <v>0</v>
      </c>
      <c r="J15" s="66"/>
      <c r="K15" s="17"/>
    </row>
    <row r="16" spans="1:13" s="34" customFormat="1" x14ac:dyDescent="0.2">
      <c r="A16" s="83"/>
      <c r="B16" s="64"/>
      <c r="C16" s="64"/>
      <c r="D16" s="64"/>
      <c r="E16" s="42"/>
      <c r="F16" s="45">
        <f t="shared" si="0"/>
        <v>0</v>
      </c>
      <c r="G16" s="42">
        <f t="shared" si="1"/>
        <v>0</v>
      </c>
      <c r="H16" s="46">
        <f t="shared" si="2"/>
        <v>0</v>
      </c>
      <c r="I16" s="65">
        <f t="shared" si="3"/>
        <v>0</v>
      </c>
      <c r="J16" s="66"/>
      <c r="K16" s="17"/>
    </row>
    <row r="17" spans="1:13" s="34" customFormat="1" x14ac:dyDescent="0.2">
      <c r="A17" s="83"/>
      <c r="B17" s="42"/>
      <c r="C17" s="42"/>
      <c r="D17" s="42"/>
      <c r="E17" s="42"/>
      <c r="F17" s="45">
        <f t="shared" si="0"/>
        <v>0</v>
      </c>
      <c r="G17" s="42">
        <f t="shared" si="1"/>
        <v>0</v>
      </c>
      <c r="H17" s="46">
        <f t="shared" si="2"/>
        <v>0</v>
      </c>
      <c r="I17" s="65">
        <f t="shared" si="3"/>
        <v>0</v>
      </c>
      <c r="J17" s="66"/>
      <c r="K17" s="17"/>
    </row>
    <row r="18" spans="1:13" s="34" customFormat="1" x14ac:dyDescent="0.2">
      <c r="A18" s="83"/>
      <c r="B18" s="42"/>
      <c r="C18" s="42"/>
      <c r="D18" s="42"/>
      <c r="E18" s="42"/>
      <c r="F18" s="45">
        <f t="shared" si="0"/>
        <v>0</v>
      </c>
      <c r="G18" s="42">
        <f t="shared" si="1"/>
        <v>0</v>
      </c>
      <c r="H18" s="46">
        <f t="shared" si="2"/>
        <v>0</v>
      </c>
      <c r="I18" s="65">
        <f t="shared" si="3"/>
        <v>0</v>
      </c>
      <c r="J18" s="66"/>
      <c r="K18" s="17"/>
    </row>
    <row r="19" spans="1:13" s="34" customFormat="1" x14ac:dyDescent="0.2">
      <c r="A19" s="83"/>
      <c r="B19" s="42"/>
      <c r="C19" s="42"/>
      <c r="D19" s="42"/>
      <c r="E19" s="42"/>
      <c r="F19" s="45">
        <f t="shared" si="0"/>
        <v>0</v>
      </c>
      <c r="G19" s="42">
        <f t="shared" si="1"/>
        <v>0</v>
      </c>
      <c r="H19" s="46">
        <f t="shared" si="2"/>
        <v>0</v>
      </c>
      <c r="I19" s="65">
        <f t="shared" si="3"/>
        <v>0</v>
      </c>
      <c r="J19" s="66"/>
      <c r="K19" s="81"/>
    </row>
    <row r="20" spans="1:13" s="34" customFormat="1" x14ac:dyDescent="0.2">
      <c r="A20" s="83"/>
      <c r="B20" s="64"/>
      <c r="C20" s="64"/>
      <c r="D20" s="64"/>
      <c r="E20" s="42"/>
      <c r="F20" s="45">
        <f t="shared" si="0"/>
        <v>0</v>
      </c>
      <c r="G20" s="42">
        <f t="shared" si="1"/>
        <v>0</v>
      </c>
      <c r="H20" s="46">
        <f t="shared" si="2"/>
        <v>0</v>
      </c>
      <c r="I20" s="65">
        <f t="shared" si="3"/>
        <v>0</v>
      </c>
      <c r="J20" s="66"/>
    </row>
    <row r="21" spans="1:13" s="34" customFormat="1" x14ac:dyDescent="0.2">
      <c r="A21" s="83"/>
      <c r="B21" s="42"/>
      <c r="C21" s="42"/>
      <c r="D21" s="42"/>
      <c r="E21" s="42"/>
      <c r="F21" s="45">
        <f t="shared" si="0"/>
        <v>0</v>
      </c>
      <c r="G21" s="42">
        <f t="shared" si="1"/>
        <v>0</v>
      </c>
      <c r="H21" s="46">
        <f t="shared" si="2"/>
        <v>0</v>
      </c>
      <c r="I21" s="65">
        <f t="shared" si="3"/>
        <v>0</v>
      </c>
      <c r="J21" s="66"/>
    </row>
    <row r="22" spans="1:13" s="34" customFormat="1" x14ac:dyDescent="0.2">
      <c r="A22" s="44" t="s">
        <v>34</v>
      </c>
      <c r="B22" s="42"/>
      <c r="C22" s="42"/>
      <c r="D22" s="42">
        <v>500000</v>
      </c>
      <c r="E22" s="42">
        <v>0</v>
      </c>
      <c r="F22" s="45">
        <v>0</v>
      </c>
      <c r="G22" s="42">
        <f>SUM(D22:E22)</f>
        <v>500000</v>
      </c>
      <c r="H22" s="46">
        <f t="shared" si="2"/>
        <v>0</v>
      </c>
      <c r="I22" s="65">
        <f t="shared" si="3"/>
        <v>0.20454540805786181</v>
      </c>
      <c r="J22" s="66"/>
    </row>
    <row r="23" spans="1:13" s="34" customFormat="1" x14ac:dyDescent="0.2">
      <c r="A23" s="48"/>
      <c r="B23" s="42"/>
      <c r="C23" s="42"/>
      <c r="D23" s="42"/>
      <c r="E23" s="42"/>
      <c r="F23" s="45"/>
      <c r="G23" s="45"/>
      <c r="H23" s="46"/>
      <c r="I23" s="65"/>
      <c r="J23" s="67"/>
    </row>
    <row r="24" spans="1:13" s="33" customFormat="1" ht="16" thickBot="1" x14ac:dyDescent="0.25">
      <c r="A24" s="49" t="s">
        <v>7</v>
      </c>
      <c r="B24" s="50">
        <f t="shared" ref="B24:I24" si="4">SUM(B6:B23)</f>
        <v>1500000</v>
      </c>
      <c r="C24" s="50">
        <f>SUM(C6:C21)</f>
        <v>444445</v>
      </c>
      <c r="D24" s="50">
        <v>500000</v>
      </c>
      <c r="E24" s="50"/>
      <c r="F24" s="51">
        <f t="shared" si="4"/>
        <v>1944445</v>
      </c>
      <c r="G24" s="51">
        <f t="shared" si="4"/>
        <v>2444445</v>
      </c>
      <c r="H24" s="52">
        <f t="shared" si="4"/>
        <v>0.99999999999999989</v>
      </c>
      <c r="I24" s="52">
        <f t="shared" si="4"/>
        <v>1</v>
      </c>
      <c r="J24" s="77"/>
    </row>
    <row r="25" spans="1:13" s="34" customFormat="1" x14ac:dyDescent="0.2">
      <c r="A25" s="53"/>
      <c r="B25" s="53"/>
      <c r="C25" s="53"/>
      <c r="D25" s="53"/>
      <c r="E25" s="53"/>
      <c r="F25" s="53"/>
      <c r="G25" s="53"/>
      <c r="H25" s="54"/>
      <c r="I25" s="54"/>
      <c r="J25" s="54"/>
      <c r="K25" s="17"/>
      <c r="L25" s="37"/>
      <c r="M25" s="37"/>
    </row>
    <row r="26" spans="1:13" x14ac:dyDescent="0.2">
      <c r="A26" s="75" t="s">
        <v>32</v>
      </c>
      <c r="B26" s="80">
        <f>$D$24/$G$24</f>
        <v>0.20454540805786181</v>
      </c>
      <c r="C26" s="80">
        <f t="shared" ref="C26:G26" si="5">$D$24/$G$24</f>
        <v>0.20454540805786181</v>
      </c>
      <c r="D26" s="80">
        <f t="shared" si="5"/>
        <v>0.20454540805786181</v>
      </c>
      <c r="E26" s="80">
        <f t="shared" si="5"/>
        <v>0.20454540805786181</v>
      </c>
      <c r="F26" s="80">
        <f t="shared" si="5"/>
        <v>0.20454540805786181</v>
      </c>
      <c r="G26" s="80">
        <f t="shared" si="5"/>
        <v>0.20454540805786181</v>
      </c>
      <c r="H26" s="60"/>
      <c r="I26" s="74"/>
      <c r="J26" s="60"/>
      <c r="L26" s="36"/>
      <c r="M26" s="36"/>
    </row>
    <row r="27" spans="1:13" x14ac:dyDescent="0.2">
      <c r="A27" s="75" t="s">
        <v>33</v>
      </c>
      <c r="B27" s="80">
        <f>$D$24/(B36+$G$24)</f>
        <v>0.17051752067524939</v>
      </c>
      <c r="C27" s="80">
        <f t="shared" ref="C27:G27" si="6">$D$24/(C36+$G$24)</f>
        <v>0.17307685650890134</v>
      </c>
      <c r="D27" s="80">
        <f t="shared" si="6"/>
        <v>0.17538013644574615</v>
      </c>
      <c r="E27" s="80">
        <f t="shared" si="6"/>
        <v>0.17728076131450138</v>
      </c>
      <c r="F27" s="80">
        <f t="shared" si="6"/>
        <v>0.1790267960147203</v>
      </c>
      <c r="G27" s="80">
        <f t="shared" si="6"/>
        <v>0.18049381664282946</v>
      </c>
      <c r="H27" s="60"/>
      <c r="I27" s="74"/>
      <c r="J27" s="60"/>
      <c r="L27" s="36"/>
      <c r="M27" s="36"/>
    </row>
    <row r="28" spans="1:13" x14ac:dyDescent="0.2">
      <c r="A28" s="57"/>
      <c r="B28" s="76"/>
      <c r="C28" s="76"/>
      <c r="D28" s="57"/>
      <c r="E28" s="59"/>
      <c r="F28" s="57"/>
      <c r="G28" s="57"/>
      <c r="H28" s="61"/>
      <c r="I28" s="61"/>
      <c r="J28" s="61"/>
      <c r="K28" s="57"/>
      <c r="L28" s="36"/>
      <c r="M28" s="36"/>
    </row>
    <row r="29" spans="1:13" x14ac:dyDescent="0.2">
      <c r="A29" s="57" t="s">
        <v>24</v>
      </c>
      <c r="B29" s="106">
        <v>5000000</v>
      </c>
      <c r="C29" s="106">
        <v>5500000</v>
      </c>
      <c r="D29" s="106">
        <v>6000000</v>
      </c>
      <c r="E29" s="106">
        <v>6500000</v>
      </c>
      <c r="F29" s="106">
        <v>7000000</v>
      </c>
      <c r="G29" s="106">
        <v>7500000</v>
      </c>
      <c r="H29" s="61"/>
      <c r="I29" s="61"/>
      <c r="J29" s="61"/>
      <c r="K29" s="57"/>
      <c r="L29" s="36"/>
      <c r="M29" s="36"/>
    </row>
    <row r="30" spans="1:13" x14ac:dyDescent="0.2">
      <c r="A30" s="57" t="s">
        <v>25</v>
      </c>
      <c r="B30" s="104">
        <f t="shared" ref="B30:G30" si="7">B32*$G$24</f>
        <v>5011112.25</v>
      </c>
      <c r="C30" s="104">
        <f t="shared" si="7"/>
        <v>5500001.25</v>
      </c>
      <c r="D30" s="104">
        <f t="shared" si="7"/>
        <v>6013334.7000000002</v>
      </c>
      <c r="E30" s="104">
        <f t="shared" si="7"/>
        <v>6502223.6999999993</v>
      </c>
      <c r="F30" s="104">
        <f t="shared" si="7"/>
        <v>7015557.1499999994</v>
      </c>
      <c r="G30" s="104">
        <f t="shared" si="7"/>
        <v>7504446.1499999994</v>
      </c>
      <c r="H30" s="61"/>
      <c r="I30" s="61"/>
      <c r="J30" s="61"/>
      <c r="K30" s="57"/>
      <c r="L30" s="36"/>
      <c r="M30" s="36"/>
    </row>
    <row r="31" spans="1:13" x14ac:dyDescent="0.2">
      <c r="A31" s="57" t="s">
        <v>18</v>
      </c>
      <c r="B31" s="105">
        <f t="shared" ref="B31:G31" si="8">B29/$G$24</f>
        <v>2.0454540805786179</v>
      </c>
      <c r="C31" s="105">
        <f t="shared" si="8"/>
        <v>2.24999948863648</v>
      </c>
      <c r="D31" s="105">
        <f t="shared" si="8"/>
        <v>2.4545448966943417</v>
      </c>
      <c r="E31" s="105">
        <f t="shared" si="8"/>
        <v>2.6590903047522034</v>
      </c>
      <c r="F31" s="105">
        <f t="shared" si="8"/>
        <v>2.8636357128100651</v>
      </c>
      <c r="G31" s="105">
        <f t="shared" si="8"/>
        <v>3.0681811208679273</v>
      </c>
      <c r="H31" s="57"/>
      <c r="I31" s="57"/>
      <c r="J31" s="57"/>
      <c r="K31" s="57"/>
      <c r="L31" s="36"/>
      <c r="M31" s="36"/>
    </row>
    <row r="32" spans="1:13" x14ac:dyDescent="0.2">
      <c r="A32" s="57" t="s">
        <v>19</v>
      </c>
      <c r="B32" s="101">
        <f t="shared" ref="B32:G32" si="9">ROUNDUP(B31,2)</f>
        <v>2.0499999999999998</v>
      </c>
      <c r="C32" s="101">
        <f t="shared" si="9"/>
        <v>2.25</v>
      </c>
      <c r="D32" s="101">
        <f t="shared" si="9"/>
        <v>2.46</v>
      </c>
      <c r="E32" s="101">
        <f t="shared" si="9"/>
        <v>2.6599999999999997</v>
      </c>
      <c r="F32" s="101">
        <f t="shared" si="9"/>
        <v>2.8699999999999997</v>
      </c>
      <c r="G32" s="101">
        <f t="shared" si="9"/>
        <v>3.07</v>
      </c>
      <c r="H32" s="57"/>
      <c r="I32" s="57"/>
      <c r="J32" s="57"/>
      <c r="K32" s="57"/>
      <c r="L32" s="36"/>
      <c r="M32" s="36"/>
    </row>
    <row r="33" spans="1:13" x14ac:dyDescent="0.2">
      <c r="A33" s="36"/>
      <c r="B33" s="36"/>
      <c r="C33" s="36"/>
      <c r="D33" s="36"/>
      <c r="E33" s="36"/>
      <c r="F33" s="36"/>
      <c r="G33" s="36"/>
      <c r="H33" s="62"/>
      <c r="I33" s="62"/>
      <c r="J33" s="62"/>
      <c r="K33" s="58"/>
      <c r="L33" s="36"/>
      <c r="M33" s="36"/>
    </row>
    <row r="34" spans="1:13" x14ac:dyDescent="0.2">
      <c r="A34" s="36" t="s">
        <v>20</v>
      </c>
      <c r="B34" s="107">
        <v>1000000</v>
      </c>
      <c r="C34" s="107">
        <v>1000000</v>
      </c>
      <c r="D34" s="107">
        <v>1000000</v>
      </c>
      <c r="E34" s="107">
        <v>1000000</v>
      </c>
      <c r="F34" s="107">
        <v>1000000</v>
      </c>
      <c r="G34" s="107">
        <v>1000000</v>
      </c>
      <c r="H34" s="62"/>
      <c r="I34" s="62"/>
      <c r="J34" s="62"/>
      <c r="K34" s="58"/>
      <c r="L34" s="36"/>
      <c r="M34" s="36"/>
    </row>
    <row r="35" spans="1:13" x14ac:dyDescent="0.2">
      <c r="A35" s="36" t="s">
        <v>21</v>
      </c>
      <c r="B35" s="36">
        <f t="shared" ref="B35:G35" si="10">B34/B32</f>
        <v>487804.87804878055</v>
      </c>
      <c r="C35" s="36">
        <f t="shared" si="10"/>
        <v>444444.44444444444</v>
      </c>
      <c r="D35" s="36">
        <f t="shared" si="10"/>
        <v>406504.06504065043</v>
      </c>
      <c r="E35" s="36">
        <f t="shared" si="10"/>
        <v>375939.84962406021</v>
      </c>
      <c r="F35" s="36">
        <f t="shared" si="10"/>
        <v>348432.05574912898</v>
      </c>
      <c r="G35" s="36">
        <f t="shared" si="10"/>
        <v>325732.89902280131</v>
      </c>
      <c r="H35" s="62"/>
      <c r="I35" s="62"/>
      <c r="J35" s="62"/>
      <c r="K35" s="58"/>
      <c r="L35" s="36"/>
      <c r="M35" s="36"/>
    </row>
    <row r="36" spans="1:13" x14ac:dyDescent="0.2">
      <c r="A36" s="36" t="s">
        <v>22</v>
      </c>
      <c r="B36" s="103">
        <f t="shared" ref="B36:G36" si="11">ROUNDUP(B35,0)</f>
        <v>487805</v>
      </c>
      <c r="C36" s="103">
        <f t="shared" si="11"/>
        <v>444445</v>
      </c>
      <c r="D36" s="103">
        <f t="shared" si="11"/>
        <v>406505</v>
      </c>
      <c r="E36" s="103">
        <f t="shared" si="11"/>
        <v>375940</v>
      </c>
      <c r="F36" s="103">
        <f t="shared" si="11"/>
        <v>348433</v>
      </c>
      <c r="G36" s="103">
        <f t="shared" si="11"/>
        <v>325733</v>
      </c>
      <c r="H36" s="62"/>
      <c r="I36" s="62"/>
      <c r="J36" s="62"/>
      <c r="K36" s="58"/>
      <c r="L36" s="36"/>
      <c r="M36" s="36"/>
    </row>
    <row r="37" spans="1:13" x14ac:dyDescent="0.2">
      <c r="A37" s="36" t="s">
        <v>23</v>
      </c>
      <c r="B37" s="102">
        <f t="shared" ref="B37:G37" si="12">B36*B32</f>
        <v>1000000.2499999999</v>
      </c>
      <c r="C37" s="102">
        <f t="shared" si="12"/>
        <v>1000001.25</v>
      </c>
      <c r="D37" s="102">
        <f t="shared" si="12"/>
        <v>1000002.2999999999</v>
      </c>
      <c r="E37" s="102">
        <f t="shared" si="12"/>
        <v>1000000.3999999999</v>
      </c>
      <c r="F37" s="102">
        <f t="shared" si="12"/>
        <v>1000002.7099999998</v>
      </c>
      <c r="G37" s="102">
        <f t="shared" si="12"/>
        <v>1000000.3099999999</v>
      </c>
      <c r="H37" s="62"/>
      <c r="I37" s="62"/>
      <c r="J37" s="62"/>
      <c r="K37" s="58"/>
      <c r="L37" s="36"/>
      <c r="M37" s="36"/>
    </row>
    <row r="38" spans="1:13" x14ac:dyDescent="0.2">
      <c r="A38" s="36"/>
      <c r="B38" s="36"/>
      <c r="C38" s="36"/>
      <c r="D38" s="36"/>
      <c r="E38" s="36"/>
      <c r="F38" s="36"/>
      <c r="G38" s="36"/>
      <c r="H38" s="62"/>
      <c r="I38" s="62"/>
      <c r="J38" s="62"/>
      <c r="K38" s="63"/>
      <c r="L38" s="36"/>
      <c r="M38" s="36"/>
    </row>
    <row r="39" spans="1:13" x14ac:dyDescent="0.2">
      <c r="A39" s="56" t="s">
        <v>31</v>
      </c>
      <c r="B39" s="108">
        <f>500000/($G$24+B36)</f>
        <v>0.17051752067524939</v>
      </c>
      <c r="C39" s="108">
        <f t="shared" ref="C39:G39" si="13">500000/($G$24+C36)</f>
        <v>0.17307685650890134</v>
      </c>
      <c r="D39" s="108">
        <f t="shared" si="13"/>
        <v>0.17538013644574615</v>
      </c>
      <c r="E39" s="108">
        <f t="shared" si="13"/>
        <v>0.17728076131450138</v>
      </c>
      <c r="F39" s="108">
        <f t="shared" si="13"/>
        <v>0.1790267960147203</v>
      </c>
      <c r="G39" s="108">
        <f t="shared" si="13"/>
        <v>0.18049381664282946</v>
      </c>
    </row>
    <row r="40" spans="1:13" ht="16" thickBot="1" x14ac:dyDescent="0.25">
      <c r="B40" s="108"/>
    </row>
  </sheetData>
  <mergeCells count="3">
    <mergeCell ref="A1:J1"/>
    <mergeCell ref="A2:J2"/>
    <mergeCell ref="A3:J3"/>
  </mergeCells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topLeftCell="A4" zoomScaleNormal="100" workbookViewId="0">
      <selection activeCell="B15" sqref="B15"/>
    </sheetView>
  </sheetViews>
  <sheetFormatPr baseColWidth="10" defaultColWidth="9.1640625" defaultRowHeight="15" x14ac:dyDescent="0.2"/>
  <cols>
    <col min="1" max="1" width="40.6640625" style="56" customWidth="1"/>
    <col min="2" max="2" width="16.83203125" style="56" customWidth="1"/>
    <col min="3" max="3" width="14.83203125" style="56" customWidth="1"/>
    <col min="4" max="4" width="16.33203125" style="56" customWidth="1"/>
    <col min="5" max="5" width="16" style="56" customWidth="1"/>
    <col min="6" max="6" width="16.6640625" style="56" customWidth="1"/>
    <col min="7" max="7" width="17.5" style="56" customWidth="1"/>
    <col min="8" max="11" width="13.5" style="56" customWidth="1"/>
    <col min="12" max="12" width="9.33203125" style="55" customWidth="1"/>
    <col min="13" max="13" width="11.1640625" style="55" customWidth="1"/>
    <col min="14" max="14" width="11.1640625" style="36" customWidth="1"/>
    <col min="15" max="16384" width="9.1640625" style="36"/>
  </cols>
  <sheetData>
    <row r="1" spans="1:13" s="34" customFormat="1" x14ac:dyDescent="0.2">
      <c r="A1" s="14" t="s">
        <v>26</v>
      </c>
      <c r="B1" s="13"/>
      <c r="C1" s="13"/>
      <c r="D1" s="13"/>
      <c r="E1" s="13"/>
      <c r="F1" s="13"/>
      <c r="G1" s="13"/>
      <c r="H1" s="13"/>
      <c r="I1" s="13"/>
      <c r="J1" s="12"/>
      <c r="K1" s="35"/>
      <c r="L1" s="35"/>
    </row>
    <row r="2" spans="1:13" s="34" customFormat="1" x14ac:dyDescent="0.2">
      <c r="A2" s="11" t="s">
        <v>15</v>
      </c>
      <c r="B2" s="10"/>
      <c r="C2" s="10"/>
      <c r="D2" s="10"/>
      <c r="E2" s="10"/>
      <c r="F2" s="10"/>
      <c r="G2" s="10"/>
      <c r="H2" s="10"/>
      <c r="I2" s="10"/>
      <c r="J2" s="9"/>
      <c r="K2" s="35"/>
      <c r="L2" s="35"/>
    </row>
    <row r="3" spans="1:13" s="34" customFormat="1" ht="16" thickBot="1" x14ac:dyDescent="0.25">
      <c r="A3" s="8" t="s">
        <v>50</v>
      </c>
      <c r="B3" s="7"/>
      <c r="C3" s="7"/>
      <c r="D3" s="7"/>
      <c r="E3" s="7"/>
      <c r="F3" s="7"/>
      <c r="G3" s="7"/>
      <c r="H3" s="7"/>
      <c r="I3" s="7"/>
      <c r="J3" s="6"/>
      <c r="K3" s="35"/>
      <c r="L3" s="35"/>
    </row>
    <row r="4" spans="1:13" s="34" customFormat="1" ht="16" thickBot="1" x14ac:dyDescent="0.25">
      <c r="L4" s="37"/>
    </row>
    <row r="5" spans="1:13" s="41" customFormat="1" ht="49.5" customHeight="1" thickBot="1" x14ac:dyDescent="0.25">
      <c r="A5" s="38" t="s">
        <v>0</v>
      </c>
      <c r="B5" s="39" t="s">
        <v>8</v>
      </c>
      <c r="C5" s="39" t="s">
        <v>36</v>
      </c>
      <c r="D5" s="39" t="s">
        <v>12</v>
      </c>
      <c r="E5" s="39" t="s">
        <v>13</v>
      </c>
      <c r="F5" s="39" t="s">
        <v>10</v>
      </c>
      <c r="G5" s="39" t="s">
        <v>11</v>
      </c>
      <c r="H5" s="40" t="s">
        <v>5</v>
      </c>
      <c r="I5" s="39" t="s">
        <v>6</v>
      </c>
      <c r="J5" s="73"/>
      <c r="L5" s="79"/>
      <c r="M5" s="79"/>
    </row>
    <row r="6" spans="1:13" s="43" customFormat="1" x14ac:dyDescent="0.2">
      <c r="A6" s="82" t="s">
        <v>30</v>
      </c>
      <c r="B6" s="69">
        <v>500000</v>
      </c>
      <c r="C6" s="69"/>
      <c r="D6" s="69"/>
      <c r="E6" s="69"/>
      <c r="F6" s="68">
        <f t="shared" ref="F6:F21" si="0">SUM(B6:E6)</f>
        <v>500000</v>
      </c>
      <c r="G6" s="69">
        <f t="shared" ref="G6:G21" si="1">SUM(B6:E6)</f>
        <v>500000</v>
      </c>
      <c r="H6" s="70">
        <f t="shared" ref="H6:H22" si="2">F6/$F$24</f>
        <v>0.2126799804334418</v>
      </c>
      <c r="I6" s="71">
        <f t="shared" ref="I6:I22" si="3">G6/$G$24</f>
        <v>0.17538013644574615</v>
      </c>
      <c r="J6" s="72"/>
      <c r="K6" s="17"/>
      <c r="L6" s="78"/>
      <c r="M6" s="78"/>
    </row>
    <row r="7" spans="1:13" s="34" customFormat="1" x14ac:dyDescent="0.2">
      <c r="A7" s="83" t="s">
        <v>28</v>
      </c>
      <c r="B7" s="42">
        <v>500000</v>
      </c>
      <c r="C7" s="42"/>
      <c r="D7" s="42"/>
      <c r="E7" s="42"/>
      <c r="F7" s="45">
        <f t="shared" si="0"/>
        <v>500000</v>
      </c>
      <c r="G7" s="42">
        <f t="shared" si="1"/>
        <v>500000</v>
      </c>
      <c r="H7" s="46">
        <f t="shared" si="2"/>
        <v>0.2126799804334418</v>
      </c>
      <c r="I7" s="65">
        <f t="shared" si="3"/>
        <v>0.17538013644574615</v>
      </c>
      <c r="J7" s="66"/>
      <c r="K7" s="17"/>
      <c r="L7" s="47"/>
      <c r="M7" s="47"/>
    </row>
    <row r="8" spans="1:13" s="34" customFormat="1" x14ac:dyDescent="0.2">
      <c r="A8" s="83" t="s">
        <v>29</v>
      </c>
      <c r="B8" s="64">
        <v>500000</v>
      </c>
      <c r="C8" s="64"/>
      <c r="D8" s="64"/>
      <c r="E8" s="42"/>
      <c r="F8" s="45">
        <f t="shared" si="0"/>
        <v>500000</v>
      </c>
      <c r="G8" s="42">
        <f t="shared" si="1"/>
        <v>500000</v>
      </c>
      <c r="H8" s="46">
        <f t="shared" si="2"/>
        <v>0.2126799804334418</v>
      </c>
      <c r="I8" s="65">
        <f t="shared" si="3"/>
        <v>0.17538013644574615</v>
      </c>
      <c r="J8" s="66"/>
      <c r="K8" s="17"/>
    </row>
    <row r="9" spans="1:13" s="34" customFormat="1" x14ac:dyDescent="0.2">
      <c r="A9" s="83"/>
      <c r="B9" s="42"/>
      <c r="C9" s="42"/>
      <c r="D9" s="42"/>
      <c r="E9" s="42"/>
      <c r="F9" s="45">
        <f t="shared" si="0"/>
        <v>0</v>
      </c>
      <c r="G9" s="42">
        <f t="shared" si="1"/>
        <v>0</v>
      </c>
      <c r="H9" s="46">
        <f t="shared" si="2"/>
        <v>0</v>
      </c>
      <c r="I9" s="65">
        <f t="shared" si="3"/>
        <v>0</v>
      </c>
      <c r="J9" s="66"/>
      <c r="K9" s="17"/>
    </row>
    <row r="10" spans="1:13" s="34" customFormat="1" x14ac:dyDescent="0.2">
      <c r="A10" s="83" t="s">
        <v>37</v>
      </c>
      <c r="B10" s="42"/>
      <c r="C10" s="42">
        <v>100000</v>
      </c>
      <c r="D10" s="42"/>
      <c r="E10" s="42"/>
      <c r="F10" s="45">
        <f t="shared" si="0"/>
        <v>100000</v>
      </c>
      <c r="G10" s="42">
        <f t="shared" si="1"/>
        <v>100000</v>
      </c>
      <c r="H10" s="46">
        <f t="shared" si="2"/>
        <v>4.2535996086688357E-2</v>
      </c>
      <c r="I10" s="65">
        <f t="shared" si="3"/>
        <v>3.5076027289149228E-2</v>
      </c>
      <c r="J10" s="66"/>
      <c r="K10" s="17"/>
    </row>
    <row r="11" spans="1:13" s="34" customFormat="1" x14ac:dyDescent="0.2">
      <c r="A11" s="83" t="s">
        <v>38</v>
      </c>
      <c r="B11" s="42"/>
      <c r="C11" s="42">
        <v>100000</v>
      </c>
      <c r="D11" s="42"/>
      <c r="E11" s="42"/>
      <c r="F11" s="45">
        <f t="shared" si="0"/>
        <v>100000</v>
      </c>
      <c r="G11" s="42">
        <f t="shared" si="1"/>
        <v>100000</v>
      </c>
      <c r="H11" s="46">
        <f t="shared" si="2"/>
        <v>4.2535996086688357E-2</v>
      </c>
      <c r="I11" s="65">
        <f t="shared" si="3"/>
        <v>3.5076027289149228E-2</v>
      </c>
      <c r="J11" s="66"/>
      <c r="K11" s="17"/>
    </row>
    <row r="12" spans="1:13" s="34" customFormat="1" x14ac:dyDescent="0.2">
      <c r="A12" s="83" t="s">
        <v>39</v>
      </c>
      <c r="B12" s="42"/>
      <c r="C12" s="42">
        <v>100000</v>
      </c>
      <c r="D12" s="42"/>
      <c r="E12" s="42"/>
      <c r="F12" s="45">
        <f t="shared" si="0"/>
        <v>100000</v>
      </c>
      <c r="G12" s="42">
        <f t="shared" si="1"/>
        <v>100000</v>
      </c>
      <c r="H12" s="46">
        <f t="shared" si="2"/>
        <v>4.2535996086688357E-2</v>
      </c>
      <c r="I12" s="65">
        <f t="shared" si="3"/>
        <v>3.5076027289149228E-2</v>
      </c>
      <c r="J12" s="66"/>
      <c r="K12" s="17"/>
    </row>
    <row r="13" spans="1:13" s="34" customFormat="1" x14ac:dyDescent="0.2">
      <c r="A13" s="83" t="s">
        <v>40</v>
      </c>
      <c r="B13" s="42"/>
      <c r="C13" s="42">
        <v>144445</v>
      </c>
      <c r="D13" s="42"/>
      <c r="E13" s="42"/>
      <c r="F13" s="45">
        <f t="shared" si="0"/>
        <v>144445</v>
      </c>
      <c r="G13" s="42">
        <f t="shared" si="1"/>
        <v>144445</v>
      </c>
      <c r="H13" s="46">
        <f t="shared" si="2"/>
        <v>6.1441119547417003E-2</v>
      </c>
      <c r="I13" s="65">
        <f t="shared" si="3"/>
        <v>5.0665567617811609E-2</v>
      </c>
      <c r="J13" s="66"/>
      <c r="K13" s="17"/>
    </row>
    <row r="14" spans="1:13" s="34" customFormat="1" x14ac:dyDescent="0.2">
      <c r="A14" s="83"/>
      <c r="B14" s="42"/>
      <c r="C14" s="42"/>
      <c r="D14" s="42"/>
      <c r="E14" s="42"/>
      <c r="F14" s="45">
        <f t="shared" si="0"/>
        <v>0</v>
      </c>
      <c r="G14" s="42">
        <f t="shared" si="1"/>
        <v>0</v>
      </c>
      <c r="H14" s="46">
        <f t="shared" si="2"/>
        <v>0</v>
      </c>
      <c r="I14" s="65">
        <f t="shared" si="3"/>
        <v>0</v>
      </c>
      <c r="J14" s="66"/>
      <c r="K14" s="17"/>
    </row>
    <row r="15" spans="1:13" s="34" customFormat="1" x14ac:dyDescent="0.2">
      <c r="A15" s="83" t="s">
        <v>41</v>
      </c>
      <c r="B15" s="42"/>
      <c r="C15" s="42">
        <v>50000</v>
      </c>
      <c r="D15" s="42"/>
      <c r="E15" s="42"/>
      <c r="F15" s="45">
        <f t="shared" si="0"/>
        <v>50000</v>
      </c>
      <c r="G15" s="42">
        <f t="shared" si="1"/>
        <v>50000</v>
      </c>
      <c r="H15" s="46">
        <f t="shared" si="2"/>
        <v>2.1267998043344179E-2</v>
      </c>
      <c r="I15" s="65">
        <f t="shared" si="3"/>
        <v>1.7538013644574614E-2</v>
      </c>
      <c r="J15" s="66"/>
      <c r="K15" s="17"/>
    </row>
    <row r="16" spans="1:13" s="34" customFormat="1" x14ac:dyDescent="0.2">
      <c r="A16" s="83" t="s">
        <v>42</v>
      </c>
      <c r="B16" s="64"/>
      <c r="C16" s="64">
        <v>50000</v>
      </c>
      <c r="D16" s="64"/>
      <c r="E16" s="42"/>
      <c r="F16" s="45">
        <f t="shared" si="0"/>
        <v>50000</v>
      </c>
      <c r="G16" s="42">
        <f t="shared" si="1"/>
        <v>50000</v>
      </c>
      <c r="H16" s="46">
        <f t="shared" si="2"/>
        <v>2.1267998043344179E-2</v>
      </c>
      <c r="I16" s="65">
        <f t="shared" si="3"/>
        <v>1.7538013644574614E-2</v>
      </c>
      <c r="J16" s="66"/>
      <c r="K16" s="17"/>
    </row>
    <row r="17" spans="1:13" s="34" customFormat="1" x14ac:dyDescent="0.2">
      <c r="A17" s="83" t="s">
        <v>43</v>
      </c>
      <c r="B17" s="42"/>
      <c r="C17" s="42">
        <v>100000</v>
      </c>
      <c r="D17" s="42"/>
      <c r="E17" s="42"/>
      <c r="F17" s="45">
        <f t="shared" si="0"/>
        <v>100000</v>
      </c>
      <c r="G17" s="42">
        <f t="shared" si="1"/>
        <v>100000</v>
      </c>
      <c r="H17" s="46">
        <f t="shared" si="2"/>
        <v>4.2535996086688357E-2</v>
      </c>
      <c r="I17" s="65">
        <f t="shared" si="3"/>
        <v>3.5076027289149228E-2</v>
      </c>
      <c r="J17" s="66"/>
      <c r="K17" s="17"/>
    </row>
    <row r="18" spans="1:13" s="34" customFormat="1" x14ac:dyDescent="0.2">
      <c r="A18" s="83" t="s">
        <v>44</v>
      </c>
      <c r="B18" s="42"/>
      <c r="C18" s="42">
        <v>100000</v>
      </c>
      <c r="D18" s="42"/>
      <c r="E18" s="42"/>
      <c r="F18" s="45">
        <f t="shared" si="0"/>
        <v>100000</v>
      </c>
      <c r="G18" s="42">
        <f t="shared" si="1"/>
        <v>100000</v>
      </c>
      <c r="H18" s="46">
        <f t="shared" si="2"/>
        <v>4.2535996086688357E-2</v>
      </c>
      <c r="I18" s="65">
        <f t="shared" si="3"/>
        <v>3.5076027289149228E-2</v>
      </c>
      <c r="J18" s="66"/>
      <c r="K18" s="17"/>
    </row>
    <row r="19" spans="1:13" s="34" customFormat="1" x14ac:dyDescent="0.2">
      <c r="A19" s="83" t="s">
        <v>45</v>
      </c>
      <c r="B19" s="42"/>
      <c r="C19" s="42">
        <v>50000</v>
      </c>
      <c r="D19" s="42"/>
      <c r="E19" s="42"/>
      <c r="F19" s="45">
        <f t="shared" si="0"/>
        <v>50000</v>
      </c>
      <c r="G19" s="42">
        <f t="shared" si="1"/>
        <v>50000</v>
      </c>
      <c r="H19" s="46">
        <f t="shared" si="2"/>
        <v>2.1267998043344179E-2</v>
      </c>
      <c r="I19" s="65">
        <f t="shared" si="3"/>
        <v>1.7538013644574614E-2</v>
      </c>
      <c r="J19" s="66"/>
      <c r="K19" s="81"/>
    </row>
    <row r="20" spans="1:13" s="34" customFormat="1" x14ac:dyDescent="0.2">
      <c r="A20" s="83" t="s">
        <v>46</v>
      </c>
      <c r="B20" s="64"/>
      <c r="C20" s="64">
        <v>56505</v>
      </c>
      <c r="D20" s="64"/>
      <c r="E20" s="42"/>
      <c r="F20" s="45">
        <f t="shared" si="0"/>
        <v>56505</v>
      </c>
      <c r="G20" s="42">
        <f t="shared" si="1"/>
        <v>56505</v>
      </c>
      <c r="H20" s="46">
        <f t="shared" si="2"/>
        <v>2.4034964588783257E-2</v>
      </c>
      <c r="I20" s="65">
        <f t="shared" si="3"/>
        <v>1.9819709219733774E-2</v>
      </c>
      <c r="J20" s="66"/>
    </row>
    <row r="21" spans="1:13" s="34" customFormat="1" x14ac:dyDescent="0.2">
      <c r="A21" s="83"/>
      <c r="B21" s="42"/>
      <c r="C21" s="42"/>
      <c r="D21" s="42"/>
      <c r="E21" s="42"/>
      <c r="F21" s="45">
        <f t="shared" si="0"/>
        <v>0</v>
      </c>
      <c r="G21" s="42">
        <f t="shared" si="1"/>
        <v>0</v>
      </c>
      <c r="H21" s="46">
        <f t="shared" si="2"/>
        <v>0</v>
      </c>
      <c r="I21" s="65">
        <f t="shared" si="3"/>
        <v>0</v>
      </c>
      <c r="J21" s="66"/>
    </row>
    <row r="22" spans="1:13" s="34" customFormat="1" x14ac:dyDescent="0.2">
      <c r="A22" s="44" t="s">
        <v>34</v>
      </c>
      <c r="B22" s="42"/>
      <c r="C22" s="42"/>
      <c r="D22" s="42">
        <v>500000</v>
      </c>
      <c r="E22" s="42">
        <v>0</v>
      </c>
      <c r="F22" s="45">
        <v>0</v>
      </c>
      <c r="G22" s="42">
        <f>SUM(D22:E22)</f>
        <v>500000</v>
      </c>
      <c r="H22" s="46">
        <f t="shared" si="2"/>
        <v>0</v>
      </c>
      <c r="I22" s="65">
        <f t="shared" si="3"/>
        <v>0.17538013644574615</v>
      </c>
      <c r="J22" s="66"/>
    </row>
    <row r="23" spans="1:13" s="34" customFormat="1" x14ac:dyDescent="0.2">
      <c r="A23" s="48"/>
      <c r="B23" s="42"/>
      <c r="C23" s="42"/>
      <c r="D23" s="42"/>
      <c r="E23" s="42"/>
      <c r="F23" s="45"/>
      <c r="G23" s="45"/>
      <c r="H23" s="46"/>
      <c r="I23" s="65"/>
      <c r="J23" s="67"/>
    </row>
    <row r="24" spans="1:13" s="33" customFormat="1" ht="16" thickBot="1" x14ac:dyDescent="0.25">
      <c r="A24" s="49" t="s">
        <v>7</v>
      </c>
      <c r="B24" s="50">
        <f t="shared" ref="B24:I24" si="4">SUM(B6:B23)</f>
        <v>1500000</v>
      </c>
      <c r="C24" s="50">
        <f>SUM(C6:C21)</f>
        <v>850950</v>
      </c>
      <c r="D24" s="50">
        <v>500000</v>
      </c>
      <c r="E24" s="50"/>
      <c r="F24" s="51">
        <f t="shared" si="4"/>
        <v>2350950</v>
      </c>
      <c r="G24" s="51">
        <f t="shared" si="4"/>
        <v>2850950</v>
      </c>
      <c r="H24" s="52">
        <f t="shared" si="4"/>
        <v>1</v>
      </c>
      <c r="I24" s="52">
        <f t="shared" si="4"/>
        <v>1.0000000000000002</v>
      </c>
      <c r="J24" s="77"/>
    </row>
    <row r="25" spans="1:13" s="34" customFormat="1" x14ac:dyDescent="0.2">
      <c r="A25" s="53"/>
      <c r="B25" s="53"/>
      <c r="C25" s="53"/>
      <c r="D25" s="53"/>
      <c r="E25" s="53"/>
      <c r="F25" s="53"/>
      <c r="G25" s="53"/>
      <c r="H25" s="54"/>
      <c r="I25" s="54"/>
      <c r="J25" s="54"/>
      <c r="K25" s="17"/>
      <c r="L25" s="37"/>
      <c r="M25" s="37"/>
    </row>
    <row r="26" spans="1:13" x14ac:dyDescent="0.2">
      <c r="A26" s="75" t="s">
        <v>32</v>
      </c>
      <c r="B26" s="80">
        <f>$D$24/$G$24</f>
        <v>0.17538013644574615</v>
      </c>
      <c r="C26" s="80">
        <f t="shared" ref="C26:G26" si="5">$D$24/$G$24</f>
        <v>0.17538013644574615</v>
      </c>
      <c r="D26" s="80">
        <f t="shared" si="5"/>
        <v>0.17538013644574615</v>
      </c>
      <c r="E26" s="80">
        <f t="shared" si="5"/>
        <v>0.17538013644574615</v>
      </c>
      <c r="F26" s="80">
        <f t="shared" si="5"/>
        <v>0.17538013644574615</v>
      </c>
      <c r="G26" s="80">
        <f t="shared" si="5"/>
        <v>0.17538013644574615</v>
      </c>
      <c r="H26" s="60"/>
      <c r="I26" s="74"/>
      <c r="J26" s="60"/>
      <c r="L26" s="36"/>
      <c r="M26" s="36"/>
    </row>
    <row r="27" spans="1:13" x14ac:dyDescent="0.2">
      <c r="A27" s="75" t="s">
        <v>33</v>
      </c>
      <c r="B27" s="80">
        <f>$D$24/(B36+$G$24)</f>
        <v>0.15591760315976377</v>
      </c>
      <c r="C27" s="80">
        <f t="shared" ref="C27:G27" si="6">$D$24/(C36+$G$24)</f>
        <v>0.1403432346420995</v>
      </c>
      <c r="D27" s="80">
        <f t="shared" si="6"/>
        <v>0.12759769772922033</v>
      </c>
      <c r="E27" s="80">
        <f t="shared" si="6"/>
        <v>0.11697444202021412</v>
      </c>
      <c r="F27" s="80">
        <f t="shared" si="6"/>
        <v>0.10798413065215935</v>
      </c>
      <c r="G27" s="80">
        <f t="shared" si="6"/>
        <v>0.10027712586504063</v>
      </c>
      <c r="H27" s="60"/>
      <c r="I27" s="74"/>
      <c r="J27" s="60"/>
      <c r="L27" s="36"/>
      <c r="M27" s="36"/>
    </row>
    <row r="28" spans="1:13" x14ac:dyDescent="0.2">
      <c r="A28" s="57"/>
      <c r="B28" s="76"/>
      <c r="C28" s="76"/>
      <c r="D28" s="57"/>
      <c r="E28" s="59"/>
      <c r="F28" s="57"/>
      <c r="G28" s="57"/>
      <c r="H28" s="61"/>
      <c r="I28" s="61"/>
      <c r="J28" s="61"/>
      <c r="K28" s="57"/>
      <c r="L28" s="36"/>
      <c r="M28" s="36"/>
    </row>
    <row r="29" spans="1:13" x14ac:dyDescent="0.2">
      <c r="A29" s="57" t="s">
        <v>24</v>
      </c>
      <c r="B29" s="106">
        <v>8000000</v>
      </c>
      <c r="C29" s="106">
        <v>8000000</v>
      </c>
      <c r="D29" s="106">
        <v>8000000</v>
      </c>
      <c r="E29" s="106">
        <v>8000000</v>
      </c>
      <c r="F29" s="106">
        <v>8000000</v>
      </c>
      <c r="G29" s="106">
        <v>8000000</v>
      </c>
      <c r="H29" s="61"/>
      <c r="I29" s="61"/>
      <c r="J29" s="61"/>
      <c r="K29" s="57"/>
      <c r="L29" s="36"/>
      <c r="M29" s="36"/>
    </row>
    <row r="30" spans="1:13" x14ac:dyDescent="0.2">
      <c r="A30" s="57" t="s">
        <v>25</v>
      </c>
      <c r="B30" s="104">
        <f t="shared" ref="B30:G30" si="7">B32*$G$24</f>
        <v>8011169.4999999991</v>
      </c>
      <c r="C30" s="104">
        <f t="shared" si="7"/>
        <v>8011169.4999999991</v>
      </c>
      <c r="D30" s="104">
        <f t="shared" si="7"/>
        <v>8011169.4999999991</v>
      </c>
      <c r="E30" s="104">
        <f t="shared" si="7"/>
        <v>8011169.4999999991</v>
      </c>
      <c r="F30" s="104">
        <f t="shared" si="7"/>
        <v>8011169.4999999991</v>
      </c>
      <c r="G30" s="104">
        <f t="shared" si="7"/>
        <v>8011169.4999999991</v>
      </c>
      <c r="H30" s="61"/>
      <c r="I30" s="61"/>
      <c r="J30" s="61"/>
      <c r="K30" s="57"/>
      <c r="L30" s="36"/>
      <c r="M30" s="36"/>
    </row>
    <row r="31" spans="1:13" x14ac:dyDescent="0.2">
      <c r="A31" s="57" t="s">
        <v>18</v>
      </c>
      <c r="B31" s="105">
        <f t="shared" ref="B31:G31" si="8">B29/$G$24</f>
        <v>2.8060821831319385</v>
      </c>
      <c r="C31" s="105">
        <f t="shared" si="8"/>
        <v>2.8060821831319385</v>
      </c>
      <c r="D31" s="105">
        <f t="shared" si="8"/>
        <v>2.8060821831319385</v>
      </c>
      <c r="E31" s="105">
        <f t="shared" si="8"/>
        <v>2.8060821831319385</v>
      </c>
      <c r="F31" s="105">
        <f t="shared" si="8"/>
        <v>2.8060821831319385</v>
      </c>
      <c r="G31" s="105">
        <f t="shared" si="8"/>
        <v>2.8060821831319385</v>
      </c>
      <c r="H31" s="57"/>
      <c r="I31" s="57"/>
      <c r="J31" s="57"/>
      <c r="K31" s="57"/>
      <c r="L31" s="36"/>
      <c r="M31" s="36"/>
    </row>
    <row r="32" spans="1:13" x14ac:dyDescent="0.2">
      <c r="A32" s="57" t="s">
        <v>19</v>
      </c>
      <c r="B32" s="101">
        <f t="shared" ref="B32:G32" si="9">ROUNDUP(B31,2)</f>
        <v>2.8099999999999996</v>
      </c>
      <c r="C32" s="101">
        <f t="shared" si="9"/>
        <v>2.8099999999999996</v>
      </c>
      <c r="D32" s="101">
        <f t="shared" si="9"/>
        <v>2.8099999999999996</v>
      </c>
      <c r="E32" s="101">
        <f t="shared" si="9"/>
        <v>2.8099999999999996</v>
      </c>
      <c r="F32" s="101">
        <f t="shared" si="9"/>
        <v>2.8099999999999996</v>
      </c>
      <c r="G32" s="101">
        <f t="shared" si="9"/>
        <v>2.8099999999999996</v>
      </c>
      <c r="H32" s="57"/>
      <c r="I32" s="57"/>
      <c r="J32" s="57"/>
      <c r="K32" s="57"/>
      <c r="L32" s="36"/>
      <c r="M32" s="36"/>
    </row>
    <row r="33" spans="1:13" x14ac:dyDescent="0.2">
      <c r="A33" s="36"/>
      <c r="B33" s="36"/>
      <c r="C33" s="36"/>
      <c r="D33" s="36"/>
      <c r="E33" s="36"/>
      <c r="F33" s="36"/>
      <c r="G33" s="36"/>
      <c r="H33" s="62"/>
      <c r="I33" s="62"/>
      <c r="J33" s="62"/>
      <c r="K33" s="58"/>
      <c r="L33" s="36"/>
      <c r="M33" s="36"/>
    </row>
    <row r="34" spans="1:13" x14ac:dyDescent="0.2">
      <c r="A34" s="36" t="s">
        <v>20</v>
      </c>
      <c r="B34" s="107">
        <v>1000000</v>
      </c>
      <c r="C34" s="107">
        <v>2000000</v>
      </c>
      <c r="D34" s="107">
        <v>3000000</v>
      </c>
      <c r="E34" s="107">
        <v>4000000</v>
      </c>
      <c r="F34" s="107">
        <v>5000000</v>
      </c>
      <c r="G34" s="107">
        <v>6000000</v>
      </c>
      <c r="H34" s="62"/>
      <c r="I34" s="62"/>
      <c r="J34" s="62"/>
      <c r="K34" s="58"/>
      <c r="L34" s="36"/>
      <c r="M34" s="36"/>
    </row>
    <row r="35" spans="1:13" x14ac:dyDescent="0.2">
      <c r="A35" s="36" t="s">
        <v>21</v>
      </c>
      <c r="B35" s="36">
        <f t="shared" ref="B35:G35" si="10">B34/B32</f>
        <v>355871.8861209965</v>
      </c>
      <c r="C35" s="36">
        <f t="shared" si="10"/>
        <v>711743.77224199299</v>
      </c>
      <c r="D35" s="36">
        <f t="shared" si="10"/>
        <v>1067615.6583629895</v>
      </c>
      <c r="E35" s="36">
        <f t="shared" si="10"/>
        <v>1423487.544483986</v>
      </c>
      <c r="F35" s="36">
        <f t="shared" si="10"/>
        <v>1779359.4306049824</v>
      </c>
      <c r="G35" s="36">
        <f t="shared" si="10"/>
        <v>2135231.3167259791</v>
      </c>
      <c r="H35" s="62"/>
      <c r="I35" s="62"/>
      <c r="J35" s="62"/>
      <c r="K35" s="58"/>
      <c r="L35" s="36"/>
      <c r="M35" s="36"/>
    </row>
    <row r="36" spans="1:13" x14ac:dyDescent="0.2">
      <c r="A36" s="36" t="s">
        <v>22</v>
      </c>
      <c r="B36" s="103">
        <f t="shared" ref="B36:G36" si="11">ROUNDUP(B35,0)</f>
        <v>355872</v>
      </c>
      <c r="C36" s="103">
        <f t="shared" si="11"/>
        <v>711744</v>
      </c>
      <c r="D36" s="103">
        <f t="shared" si="11"/>
        <v>1067616</v>
      </c>
      <c r="E36" s="103">
        <f t="shared" si="11"/>
        <v>1423488</v>
      </c>
      <c r="F36" s="103">
        <f t="shared" si="11"/>
        <v>1779360</v>
      </c>
      <c r="G36" s="103">
        <f t="shared" si="11"/>
        <v>2135232</v>
      </c>
      <c r="H36" s="62"/>
      <c r="I36" s="62"/>
      <c r="J36" s="62"/>
      <c r="K36" s="58"/>
      <c r="L36" s="36"/>
      <c r="M36" s="36"/>
    </row>
    <row r="37" spans="1:13" x14ac:dyDescent="0.2">
      <c r="A37" s="36" t="s">
        <v>23</v>
      </c>
      <c r="B37" s="102">
        <f t="shared" ref="B37:G37" si="12">B36*B32</f>
        <v>1000000.3199999998</v>
      </c>
      <c r="C37" s="102">
        <f t="shared" si="12"/>
        <v>2000000.6399999997</v>
      </c>
      <c r="D37" s="102">
        <f t="shared" si="12"/>
        <v>3000000.9599999995</v>
      </c>
      <c r="E37" s="102">
        <f t="shared" si="12"/>
        <v>4000001.2799999993</v>
      </c>
      <c r="F37" s="102">
        <f t="shared" si="12"/>
        <v>5000001.5999999996</v>
      </c>
      <c r="G37" s="102">
        <f t="shared" si="12"/>
        <v>6000001.919999999</v>
      </c>
      <c r="H37" s="62"/>
      <c r="I37" s="62"/>
      <c r="J37" s="62"/>
      <c r="K37" s="58"/>
      <c r="L37" s="36"/>
      <c r="M37" s="36"/>
    </row>
    <row r="38" spans="1:13" x14ac:dyDescent="0.2">
      <c r="A38" s="36"/>
      <c r="B38" s="36"/>
      <c r="C38" s="36"/>
      <c r="D38" s="36"/>
      <c r="E38" s="36"/>
      <c r="F38" s="36"/>
      <c r="G38" s="36"/>
      <c r="H38" s="62"/>
      <c r="I38" s="62"/>
      <c r="J38" s="62"/>
      <c r="K38" s="63"/>
      <c r="L38" s="36"/>
      <c r="M38" s="36"/>
    </row>
    <row r="39" spans="1:13" x14ac:dyDescent="0.2">
      <c r="A39" s="56" t="s">
        <v>31</v>
      </c>
      <c r="B39" s="108">
        <f>500000/($G$24+B36)</f>
        <v>0.15591760315976377</v>
      </c>
      <c r="C39" s="108">
        <f t="shared" ref="C39:G39" si="13">500000/($G$24+C36)</f>
        <v>0.1403432346420995</v>
      </c>
      <c r="D39" s="108">
        <f t="shared" si="13"/>
        <v>0.12759769772922033</v>
      </c>
      <c r="E39" s="108">
        <f t="shared" si="13"/>
        <v>0.11697444202021412</v>
      </c>
      <c r="F39" s="108">
        <f t="shared" si="13"/>
        <v>0.10798413065215935</v>
      </c>
      <c r="G39" s="108">
        <f t="shared" si="13"/>
        <v>0.10027712586504063</v>
      </c>
    </row>
    <row r="40" spans="1:13" ht="16" thickBot="1" x14ac:dyDescent="0.25">
      <c r="B40" s="108"/>
    </row>
  </sheetData>
  <mergeCells count="3">
    <mergeCell ref="A1:J1"/>
    <mergeCell ref="A2:J2"/>
    <mergeCell ref="A3:J3"/>
  </mergeCells>
  <pageMargins left="0.7" right="0.7" top="0.75" bottom="0.75" header="0.3" footer="0.3"/>
  <pageSetup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3"/>
  <sheetViews>
    <sheetView zoomScale="85" zoomScaleNormal="85" workbookViewId="0">
      <selection activeCell="B23" sqref="B23"/>
    </sheetView>
  </sheetViews>
  <sheetFormatPr baseColWidth="10" defaultColWidth="8.83203125" defaultRowHeight="15" x14ac:dyDescent="0.2"/>
  <cols>
    <col min="1" max="1" width="6.5" customWidth="1"/>
    <col min="2" max="2" width="41.33203125" customWidth="1"/>
    <col min="3" max="3" width="13" style="19" customWidth="1"/>
    <col min="4" max="4" width="13.33203125" style="16" customWidth="1"/>
    <col min="5" max="5" width="13" style="19" customWidth="1"/>
    <col min="6" max="6" width="47.5" style="18" customWidth="1"/>
  </cols>
  <sheetData>
    <row r="1" spans="1:6" x14ac:dyDescent="0.2">
      <c r="A1" s="14" t="s">
        <v>26</v>
      </c>
      <c r="B1" s="13"/>
      <c r="C1" s="13"/>
      <c r="D1" s="13"/>
      <c r="E1" s="13"/>
      <c r="F1" s="12"/>
    </row>
    <row r="2" spans="1:6" x14ac:dyDescent="0.2">
      <c r="A2" s="11" t="s">
        <v>17</v>
      </c>
      <c r="B2" s="10"/>
      <c r="C2" s="10"/>
      <c r="D2" s="10"/>
      <c r="E2" s="10"/>
      <c r="F2" s="9"/>
    </row>
    <row r="3" spans="1:6" ht="16" thickBot="1" x14ac:dyDescent="0.25">
      <c r="A3" s="8" t="s">
        <v>48</v>
      </c>
      <c r="B3" s="7"/>
      <c r="C3" s="7"/>
      <c r="D3" s="7"/>
      <c r="E3" s="7"/>
      <c r="F3" s="6"/>
    </row>
    <row r="4" spans="1:6" ht="16" thickBot="1" x14ac:dyDescent="0.25">
      <c r="C4"/>
      <c r="D4"/>
      <c r="E4"/>
      <c r="F4"/>
    </row>
    <row r="5" spans="1:6" ht="17" thickTop="1" thickBot="1" x14ac:dyDescent="0.25">
      <c r="A5" s="2" t="s">
        <v>14</v>
      </c>
      <c r="B5" s="1"/>
      <c r="C5" s="1"/>
      <c r="D5" s="1"/>
      <c r="E5" s="1"/>
      <c r="F5" s="109"/>
    </row>
    <row r="6" spans="1:6" s="15" customFormat="1" x14ac:dyDescent="0.2">
      <c r="A6" s="92" t="s">
        <v>4</v>
      </c>
      <c r="B6" s="87" t="s">
        <v>0</v>
      </c>
      <c r="C6" s="87" t="s">
        <v>1</v>
      </c>
      <c r="D6" s="87" t="s">
        <v>9</v>
      </c>
      <c r="E6" s="87" t="s">
        <v>2</v>
      </c>
      <c r="F6" s="93" t="s">
        <v>3</v>
      </c>
    </row>
    <row r="7" spans="1:6" x14ac:dyDescent="0.2">
      <c r="A7" s="94">
        <v>1</v>
      </c>
      <c r="B7" s="89" t="s">
        <v>37</v>
      </c>
      <c r="C7" s="90">
        <v>43160</v>
      </c>
      <c r="D7" s="42">
        <v>100000</v>
      </c>
      <c r="E7" s="90"/>
      <c r="F7" s="95"/>
    </row>
    <row r="8" spans="1:6" x14ac:dyDescent="0.2">
      <c r="A8" s="94">
        <v>2</v>
      </c>
      <c r="B8" s="89" t="s">
        <v>38</v>
      </c>
      <c r="C8" s="90">
        <v>43160</v>
      </c>
      <c r="D8" s="42">
        <v>100000</v>
      </c>
      <c r="E8" s="90"/>
      <c r="F8" s="95"/>
    </row>
    <row r="9" spans="1:6" x14ac:dyDescent="0.2">
      <c r="A9" s="94">
        <v>3</v>
      </c>
      <c r="B9" s="89" t="s">
        <v>39</v>
      </c>
      <c r="C9" s="90">
        <v>43160</v>
      </c>
      <c r="D9" s="42">
        <v>100000</v>
      </c>
      <c r="E9" s="90"/>
      <c r="F9" s="95"/>
    </row>
    <row r="10" spans="1:6" x14ac:dyDescent="0.2">
      <c r="A10" s="94">
        <v>4</v>
      </c>
      <c r="B10" s="89" t="s">
        <v>40</v>
      </c>
      <c r="C10" s="90">
        <v>43160</v>
      </c>
      <c r="D10" s="42">
        <v>144445</v>
      </c>
      <c r="E10" s="90"/>
      <c r="F10" s="95"/>
    </row>
    <row r="11" spans="1:6" x14ac:dyDescent="0.2">
      <c r="A11" s="94">
        <v>5</v>
      </c>
      <c r="B11" s="89" t="s">
        <v>47</v>
      </c>
      <c r="C11" s="90">
        <v>43252</v>
      </c>
      <c r="D11" s="42">
        <v>50000</v>
      </c>
      <c r="E11" s="90"/>
      <c r="F11" s="95"/>
    </row>
    <row r="12" spans="1:6" x14ac:dyDescent="0.2">
      <c r="A12" s="94">
        <v>6</v>
      </c>
      <c r="B12" s="89" t="s">
        <v>42</v>
      </c>
      <c r="C12" s="90">
        <v>43252</v>
      </c>
      <c r="D12" s="64">
        <v>50000</v>
      </c>
      <c r="E12" s="90"/>
      <c r="F12" s="95"/>
    </row>
    <row r="13" spans="1:6" x14ac:dyDescent="0.2">
      <c r="A13" s="94">
        <v>7</v>
      </c>
      <c r="B13" s="89" t="s">
        <v>43</v>
      </c>
      <c r="C13" s="90">
        <v>43252</v>
      </c>
      <c r="D13" s="42">
        <v>100000</v>
      </c>
      <c r="E13" s="90"/>
      <c r="F13" s="95"/>
    </row>
    <row r="14" spans="1:6" x14ac:dyDescent="0.2">
      <c r="A14" s="94">
        <v>8</v>
      </c>
      <c r="B14" s="88" t="s">
        <v>44</v>
      </c>
      <c r="C14" s="90">
        <v>43252</v>
      </c>
      <c r="D14" s="42">
        <v>100000</v>
      </c>
      <c r="E14" s="90"/>
      <c r="F14" s="95"/>
    </row>
    <row r="15" spans="1:6" x14ac:dyDescent="0.2">
      <c r="A15" s="94">
        <v>9</v>
      </c>
      <c r="B15" s="88" t="s">
        <v>45</v>
      </c>
      <c r="C15" s="90">
        <v>43252</v>
      </c>
      <c r="D15" s="42">
        <v>50000</v>
      </c>
      <c r="E15" s="90"/>
      <c r="F15" s="95"/>
    </row>
    <row r="16" spans="1:6" x14ac:dyDescent="0.2">
      <c r="A16" s="94">
        <v>10</v>
      </c>
      <c r="B16" s="88" t="s">
        <v>46</v>
      </c>
      <c r="C16" s="90">
        <v>43252</v>
      </c>
      <c r="D16" s="64">
        <v>56505</v>
      </c>
      <c r="E16" s="90"/>
      <c r="F16" s="95"/>
    </row>
    <row r="17" spans="1:6" x14ac:dyDescent="0.2">
      <c r="A17" s="94">
        <v>11</v>
      </c>
      <c r="B17" s="88"/>
      <c r="C17" s="90"/>
      <c r="D17" s="91"/>
      <c r="E17" s="90"/>
      <c r="F17" s="95"/>
    </row>
    <row r="18" spans="1:6" x14ac:dyDescent="0.2">
      <c r="A18" s="94">
        <v>12</v>
      </c>
      <c r="B18" s="88"/>
      <c r="C18" s="90"/>
      <c r="D18" s="91"/>
      <c r="E18" s="90"/>
      <c r="F18" s="95"/>
    </row>
    <row r="19" spans="1:6" x14ac:dyDescent="0.2">
      <c r="A19" s="94">
        <v>13</v>
      </c>
      <c r="B19" s="88"/>
      <c r="C19" s="90"/>
      <c r="D19" s="91"/>
      <c r="E19" s="90"/>
      <c r="F19" s="95"/>
    </row>
    <row r="20" spans="1:6" x14ac:dyDescent="0.2">
      <c r="A20" s="94">
        <v>14</v>
      </c>
      <c r="B20" s="88"/>
      <c r="C20" s="90"/>
      <c r="D20" s="91"/>
      <c r="E20" s="90"/>
      <c r="F20" s="95"/>
    </row>
    <row r="21" spans="1:6" x14ac:dyDescent="0.2">
      <c r="A21" s="94">
        <v>15</v>
      </c>
      <c r="B21" s="88"/>
      <c r="C21" s="90"/>
      <c r="D21" s="91"/>
      <c r="E21" s="90"/>
      <c r="F21" s="95"/>
    </row>
    <row r="22" spans="1:6" x14ac:dyDescent="0.2">
      <c r="A22" s="94">
        <v>16</v>
      </c>
      <c r="B22" s="88"/>
      <c r="C22" s="90"/>
      <c r="D22" s="91"/>
      <c r="E22" s="90"/>
      <c r="F22" s="95"/>
    </row>
    <row r="23" spans="1:6" x14ac:dyDescent="0.2">
      <c r="A23" s="94">
        <v>17</v>
      </c>
      <c r="B23" s="88"/>
      <c r="C23" s="90"/>
      <c r="D23" s="91"/>
      <c r="E23" s="90"/>
      <c r="F23" s="95"/>
    </row>
    <row r="24" spans="1:6" x14ac:dyDescent="0.2">
      <c r="A24" s="94">
        <v>18</v>
      </c>
      <c r="B24" s="88"/>
      <c r="C24" s="90"/>
      <c r="D24" s="91"/>
      <c r="E24" s="90"/>
      <c r="F24" s="95"/>
    </row>
    <row r="25" spans="1:6" x14ac:dyDescent="0.2">
      <c r="A25" s="94">
        <v>19</v>
      </c>
      <c r="B25" s="88"/>
      <c r="C25" s="90"/>
      <c r="D25" s="91"/>
      <c r="E25" s="90"/>
      <c r="F25" s="95"/>
    </row>
    <row r="26" spans="1:6" x14ac:dyDescent="0.2">
      <c r="A26" s="94">
        <v>20</v>
      </c>
      <c r="B26" s="88"/>
      <c r="C26" s="90"/>
      <c r="D26" s="91"/>
      <c r="E26" s="90"/>
      <c r="F26" s="95"/>
    </row>
    <row r="27" spans="1:6" x14ac:dyDescent="0.2">
      <c r="A27" s="94">
        <v>21</v>
      </c>
      <c r="B27" s="88"/>
      <c r="C27" s="90"/>
      <c r="D27" s="91"/>
      <c r="E27" s="90"/>
      <c r="F27" s="95"/>
    </row>
    <row r="28" spans="1:6" x14ac:dyDescent="0.2">
      <c r="A28" s="94">
        <v>22</v>
      </c>
      <c r="B28" s="88"/>
      <c r="C28" s="90"/>
      <c r="D28" s="91"/>
      <c r="E28" s="90"/>
      <c r="F28" s="95"/>
    </row>
    <row r="29" spans="1:6" x14ac:dyDescent="0.2">
      <c r="A29" s="94">
        <v>23</v>
      </c>
      <c r="B29" s="88"/>
      <c r="C29" s="90"/>
      <c r="D29" s="91"/>
      <c r="E29" s="90"/>
      <c r="F29" s="95"/>
    </row>
    <row r="30" spans="1:6" x14ac:dyDescent="0.2">
      <c r="A30" s="94">
        <v>24</v>
      </c>
      <c r="B30" s="88"/>
      <c r="C30" s="90"/>
      <c r="D30" s="91"/>
      <c r="E30" s="90"/>
      <c r="F30" s="95"/>
    </row>
    <row r="31" spans="1:6" x14ac:dyDescent="0.2">
      <c r="A31" s="94">
        <v>25</v>
      </c>
      <c r="B31" s="88"/>
      <c r="C31" s="90"/>
      <c r="D31" s="91"/>
      <c r="E31" s="90"/>
      <c r="F31" s="95"/>
    </row>
    <row r="32" spans="1:6" ht="16" thickBot="1" x14ac:dyDescent="0.25">
      <c r="A32" s="96">
        <v>26</v>
      </c>
      <c r="B32" s="97"/>
      <c r="C32" s="98"/>
      <c r="D32" s="99"/>
      <c r="E32" s="98"/>
      <c r="F32" s="100"/>
    </row>
    <row r="33" ht="17" thickTop="1" thickBot="1" x14ac:dyDescent="0.25"/>
  </sheetData>
  <mergeCells count="4">
    <mergeCell ref="A1:F1"/>
    <mergeCell ref="A5:F5"/>
    <mergeCell ref="A3:F3"/>
    <mergeCell ref="A2:F2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Cap Table - Series A</vt:lpstr>
      <vt:lpstr>Common Certificate Register</vt:lpstr>
      <vt:lpstr>Cap Table - Series B</vt:lpstr>
      <vt:lpstr>Cap Table - Series C</vt:lpstr>
      <vt:lpstr>Series A Certificate Register</vt:lpstr>
      <vt:lpstr>'Cap Table - Series A'!Print_Area</vt:lpstr>
      <vt:lpstr>'Cap Table - Series B'!Print_Area</vt:lpstr>
      <vt:lpstr>'Cap Table - Series C'!Print_Area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/>
  <dc:creator/>
  <cp:keywords/>
  <dc:description/>
  <cp:lastModifiedBy/>
  <dcterms:modified xsi:type="dcterms:W3CDTF">2018-03-26T21:06:29Z</dcterms:modified>
  <cp:category/>
  <cp:contentStatus/>
</cp:coreProperties>
</file>